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121" documentId="120_S{2AC9BD13-BADA-5192-A53E-5A8FF88502F6}" xr6:coauthVersionLast="47" xr6:coauthVersionMax="47" xr10:uidLastSave="{CA35593F-9C17-4A4A-9AEA-9A030933F5BA}"/>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G2" i="1"/>
  <c r="B5" i="5"/>
  <c r="G5" i="5"/>
  <c r="I5" i="5"/>
  <c r="J5" i="5"/>
  <c r="L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6" i="5"/>
  <c r="G7" i="5"/>
  <c r="G8" i="5"/>
  <c r="G9"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<sst xmlns="http://schemas.openxmlformats.org/spreadsheetml/2006/main" count="180305" uniqueCount="39135">
  <si>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</si>
  <si>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</si>
  <si>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</si>
  <si>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</si>
  <si>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</si>
  <si>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</si>
  <si>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</si>
  <si>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</si>
  <si>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</si>
  <si>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</si>
  <si>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</si>
  <si>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</si>
  <si>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</si>
  <si>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</si>
  <si>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</si>
  <si>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</si>
  <si>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</si>
  <si>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</si>
  <si>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</si>
  <si>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</si>
  <si>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</si>
  <si>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</si>
  <si>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</si>
  <si>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</si>
  <si>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</si>
  <si>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</si>
  <si>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</si>
  <si>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</si>
  <si>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</si>
  <si>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</si>
  <si>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</si>
  <si>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</si>
  <si>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</si>
  <si>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</si>
  <si>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</si>
  <si>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</si>
  <si>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</si>
  <si>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</si>
  <si>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</si>
  <si>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</si>
  <si>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</si>
  <si>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</si>
  <si>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</si>
  <si>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</si>
  <si>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</si>
  <si>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</si>
  <si>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</si>
  <si>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</si>
  <si>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</si>
  <si>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</si>
  <si>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</si>
  <si>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</si>
  <si>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</si>
  <si>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</si>
  <si>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</si>
  <si>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</si>
  <si>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</si>
  <si>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</si>
  <si>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</si>
  <si>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</si>
  <si>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</si>
  <si>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</si>
  <si>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</si>
  <si>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</si>
  <si>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</si>
  <si>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</si>
  <si>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</si>
  <si>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</si>
  <si>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</si>
  <si>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</si>
  <si>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</si>
  <si>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</si>
  <si>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</si>
  <si>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</si>
  <si>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</si>
  <si>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</si>
  <si>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</si>
  <si>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</si>
  <si>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</si>
  <si>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</si>
  <si>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</si>
  <si>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</si>
  <si>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</si>
  <si>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</si>
  <si>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</si>
  <si>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</si>
  <si>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</si>
  <si>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</si>
  <si>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</si>
  <si>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</si>
  <si>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</si>
  <si>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</si>
  <si>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</si>
  <si>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</si>
  <si>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</si>
  <si>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</si>
  <si>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</si>
  <si>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</si>
  <si>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</si>
  <si>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</si>
  <si>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</si>
  <si>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</si>
  <si>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</si>
  <si>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</si>
  <si>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</si>
  <si>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</si>
  <si>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</si>
  <si>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</si>
  <si>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</si>
  <si>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</si>
  <si>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</si>
  <si>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</si>
  <si>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</si>
  <si>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</si>
  <si>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</si>
  <si>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</si>
  <si>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</si>
  <si>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</si>
  <si>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</si>
  <si>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</si>
  <si>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</si>
  <si>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</si>
  <si>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</si>
  <si>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</si>
  <si>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</si>
  <si>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</si>
  <si>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</si>
  <si>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</si>
  <si>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</si>
  <si>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</si>
  <si>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</si>
  <si>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</si>
  <si>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</si>
  <si>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</si>
  <si>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</si>
  <si>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</si>
  <si>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</si>
  <si>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</si>
  <si>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</si>
  <si>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</si>
  <si>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</si>
  <si>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</si>
  <si>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</si>
  <si>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</si>
  <si>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</si>
  <si>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</si>
  <si>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</si>
  <si>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</si>
  <si>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</si>
  <si>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</si>
  <si>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</si>
  <si>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</si>
  <si>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</si>
  <si>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</si>
  <si>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</si>
  <si>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</si>
  <si>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</si>
  <si>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</si>
  <si>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</si>
  <si>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</si>
  <si>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</si>
  <si>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</si>
  <si>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</si>
  <si>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</si>
  <si>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</si>
  <si>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</si>
  <si>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</si>
  <si>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</si>
  <si>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</si>
  <si>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</si>
  <si>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</si>
  <si>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</si>
  <si>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</si>
  <si>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</si>
  <si>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</si>
  <si>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</si>
  <si>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</si>
  <si>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</si>
  <si>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</si>
  <si>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</si>
  <si>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</si>
  <si>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</si>
  <si>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</si>
  <si>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</si>
  <si>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</si>
  <si>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</si>
  <si>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</si>
  <si>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</si>
  <si>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</si>
  <si>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</si>
  <si>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</si>
  <si>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</si>
  <si>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</si>
  <si>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</si>
  <si>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</si>
  <si>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</si>
  <si>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</si>
  <si>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</si>
  <si>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</si>
  <si>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</si>
  <si>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</si>
  <si>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</si>
  <si>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</si>
  <si>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</si>
  <si>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</si>
  <si>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</si>
  <si>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</si>
  <si>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</si>
  <si>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</si>
  <si>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</si>
  <si>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</si>
  <si>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</si>
  <si>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</si>
  <si>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</si>
  <si>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</si>
  <si>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</si>
  <si>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</si>
  <si>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</si>
  <si>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</si>
  <si>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</si>
  <si>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</si>
  <si>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</si>
  <si>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</si>
  <si>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</si>
  <si>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</si>
  <si>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</si>
  <si>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</si>
  <si>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</si>
  <si>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</si>
  <si>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</si>
  <si>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</si>
  <si>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</si>
  <si>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</si>
  <si>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</si>
  <si>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</si>
  <si>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</si>
  <si>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</si>
  <si>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</si>
  <si>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</si>
  <si>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</si>
  <si>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</si>
  <si>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</si>
  <si>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</si>
  <si>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</si>
  <si>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</si>
  <si>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</si>
  <si>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</si>
  <si>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</si>
  <si>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</si>
  <si>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</si>
  <si>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</si>
  <si>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</si>
  <si>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</si>
  <si>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</si>
  <si>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</si>
  <si>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</si>
  <si>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</si>
  <si>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</si>
  <si>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</si>
  <si>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</si>
  <si>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</si>
  <si>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</si>
  <si>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</si>
  <si>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</si>
  <si>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</si>
  <si>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</si>
  <si>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</si>
  <si>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</si>
  <si>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</si>
  <si>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</si>
  <si>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</si>
  <si>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</si>
  <si>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</si>
  <si>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</si>
  <si>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</si>
  <si>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</si>
  <si>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</si>
  <si>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</si>
  <si>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</si>
  <si>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</si>
  <si>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</si>
  <si>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</si>
  <si>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</si>
  <si>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</si>
  <si>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</si>
  <si>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</si>
  <si>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</si>
  <si>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</si>
  <si>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</si>
  <si>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</si>
  <si>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</si>
  <si>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</si>
  <si>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</si>
  <si>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</si>
  <si>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</si>
  <si>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</si>
  <si>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</si>
  <si>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</si>
  <si>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</si>
  <si>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</si>
  <si>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</si>
  <si>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</si>
  <si>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</si>
  <si>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</si>
  <si>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</si>
  <si>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</si>
  <si>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</si>
  <si>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</si>
  <si>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</si>
  <si>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</si>
  <si>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</si>
  <si>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</si>
  <si>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</si>
  <si>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</si>
  <si>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</si>
  <si>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</si>
  <si>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</si>
  <si>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</si>
  <si>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</si>
  <si>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</si>
  <si>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</si>
  <si>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</si>
  <si>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</si>
  <si>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</si>
  <si>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</si>
  <si>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</si>
  <si>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</si>
  <si>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</si>
  <si>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</si>
  <si>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</si>
  <si>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</si>
  <si>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</si>
  <si>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</si>
  <si>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</si>
  <si>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</si>
  <si>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</si>
  <si>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</si>
  <si>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</si>
  <si>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</si>
  <si>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</si>
  <si>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</si>
  <si>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</si>
  <si>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</si>
  <si>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</si>
  <si>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</si>
  <si>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</si>
  <si>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</si>
  <si>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</si>
  <si>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</si>
  <si>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</si>
  <si>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</si>
  <si>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</si>
  <si>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</si>
  <si>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</si>
  <si>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</si>
  <si>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</si>
  <si>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</si>
  <si>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</si>
  <si>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</si>
  <si>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</si>
  <si>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</si>
  <si>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</si>
  <si>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</si>
  <si>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</si>
  <si>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</si>
  <si>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</si>
  <si>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</si>
  <si>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</si>
  <si>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</si>
  <si>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</si>
  <si>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</si>
  <si>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</si>
  <si>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</si>
  <si>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</si>
  <si>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</si>
  <si>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</si>
  <si>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</si>
  <si>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</si>
  <si>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</si>
  <si>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</si>
  <si>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</si>
  <si>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</si>
  <si>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</si>
  <si>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</si>
  <si>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</si>
  <si>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</si>
  <si>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</si>
  <si>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</si>
  <si>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</si>
  <si>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</si>
  <si>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</si>
  <si>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</si>
  <si>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</si>
  <si>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</si>
  <si>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</si>
  <si>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</si>
  <si>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</si>
  <si>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</si>
  <si>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</si>
  <si>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</si>
  <si>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</si>
  <si>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</si>
  <si>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</si>
  <si>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</si>
  <si>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</si>
  <si>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</si>
  <si>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</si>
  <si>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</si>
  <si>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</si>
  <si>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</si>
  <si>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</si>
  <si>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</si>
  <si>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</si>
  <si>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</si>
  <si>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</si>
  <si>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</si>
  <si>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</si>
  <si>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</si>
  <si>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</si>
  <si>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</si>
  <si>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</si>
  <si>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</si>
  <si>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</si>
  <si>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</si>
  <si>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</si>
  <si>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</si>
  <si>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</si>
  <si>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</si>
  <si>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</si>
  <si>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</si>
  <si>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</si>
  <si>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</si>
  <si>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</si>
  <si>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</si>
  <si>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</si>
  <si>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</si>
  <si>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</si>
  <si>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</si>
  <si>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</si>
  <si>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</si>
  <si>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</si>
  <si>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</si>
  <si>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</si>
  <si>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</si>
  <si>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</si>
  <si>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</si>
  <si>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</si>
  <si>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</si>
  <si>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</si>
  <si>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</si>
  <si>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</si>
  <si>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</si>
  <si>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</si>
  <si>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</si>
  <si>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</si>
  <si>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</si>
  <si>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</si>
  <si>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</si>
  <si>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</si>
  <si>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</si>
  <si>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</si>
  <si>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</si>
  <si>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</si>
  <si>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</si>
  <si>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</si>
  <si>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</si>
  <si>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</si>
  <si>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</si>
  <si>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</si>
  <si>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</si>
  <si>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</si>
  <si>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</si>
  <si>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</si>
  <si>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</si>
  <si>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</si>
  <si>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</si>
  <si>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</si>
  <si>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</si>
  <si>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</si>
  <si>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</si>
  <si>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</si>
  <si>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</si>
  <si>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</si>
  <si>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</si>
  <si>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</si>
  <si>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</si>
  <si>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</si>
  <si>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</si>
  <si>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</si>
  <si>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</si>
  <si>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</si>
  <si>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</si>
  <si>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</si>
  <si>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</si>
  <si>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</si>
  <si>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</si>
  <si>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</si>
  <si>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</si>
  <si>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</si>
  <si>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</si>
  <si>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</si>
  <si>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</si>
  <si>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</si>
  <si>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</si>
  <si>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</si>
  <si>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</si>
  <si>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</si>
  <si>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</si>
  <si>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</si>
  <si>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</si>
  <si>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</si>
  <si>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</si>
  <si>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</si>
  <si>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</si>
  <si>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</si>
  <si>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</si>
  <si>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</si>
  <si>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</si>
  <si>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</si>
  <si>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</si>
  <si>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</si>
  <si>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</si>
  <si>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</si>
  <si>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</si>
  <si>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</si>
  <si>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</si>
  <si>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</si>
  <si>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</si>
  <si>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</si>
  <si>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</si>
  <si>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</si>
  <si>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</si>
  <si>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</si>
  <si>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</si>
  <si>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</si>
  <si>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</si>
  <si>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</si>
  <si>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</si>
  <si>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</si>
  <si>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</si>
  <si>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</si>
  <si>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</si>
  <si>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</si>
  <si>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</si>
  <si>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</si>
  <si>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</si>
  <si>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</si>
  <si>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</si>
  <si>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</si>
  <si>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</si>
  <si>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</si>
  <si>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</si>
  <si>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</si>
  <si>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</si>
  <si>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</si>
  <si>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</si>
  <si>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</si>
  <si>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</si>
  <si>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</si>
  <si>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</si>
  <si>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</si>
  <si>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</si>
  <si>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</si>
  <si>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</si>
  <si>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</si>
  <si>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</si>
  <si>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</si>
  <si>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</si>
  <si>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</si>
  <si>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</si>
  <si>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</si>
  <si>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</si>
  <si>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</si>
  <si>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</si>
  <si>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</si>
  <si>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</si>
  <si>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</si>
  <si>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</si>
  <si>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</si>
  <si>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</si>
  <si>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</si>
  <si>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</si>
  <si>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</si>
  <si>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</si>
  <si>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</si>
  <si>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</si>
  <si>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</si>
  <si>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</si>
  <si>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</si>
  <si>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</si>
  <si>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</si>
  <si>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</si>
  <si>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</si>
  <si>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</si>
  <si>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</si>
  <si>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</si>
  <si>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</si>
  <si>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</si>
  <si>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</si>
  <si>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</si>
  <si>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</si>
  <si>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</si>
  <si>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</si>
  <si>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</si>
  <si>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</si>
  <si>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</si>
  <si>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</si>
  <si>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</si>
  <si>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</si>
  <si>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</si>
  <si>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</si>
  <si>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</si>
  <si>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</si>
  <si>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</si>
  <si>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</si>
  <si>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</si>
  <si>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</si>
  <si>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</si>
  <si>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</si>
  <si>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</si>
  <si>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</si>
  <si>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</si>
  <si>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</si>
  <si>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</si>
  <si>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</si>
  <si>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</si>
  <si>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</si>
  <si>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</si>
  <si>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</si>
  <si>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</si>
  <si>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</si>
  <si>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</si>
  <si>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</si>
  <si>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</si>
  <si>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</si>
  <si>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</si>
  <si>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</si>
  <si>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</si>
  <si>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</si>
  <si>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</si>
  <si>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</si>
  <si>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</si>
  <si>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</si>
  <si>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</si>
  <si>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</si>
  <si>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</si>
  <si>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</si>
  <si>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</si>
  <si>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</si>
  <si>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</si>
  <si>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</si>
  <si>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</si>
  <si>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</si>
  <si>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</si>
  <si>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</si>
  <si>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</si>
  <si>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</si>
  <si>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</si>
  <si>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</si>
  <si>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</si>
  <si>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</si>
  <si>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</si>
  <si>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</si>
  <si>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</si>
  <si>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</si>
  <si>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</si>
  <si>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</si>
  <si>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</si>
  <si>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</si>
  <si>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</si>
  <si>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</si>
  <si>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</si>
  <si>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</si>
  <si>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</si>
  <si>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</si>
  <si>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</si>
  <si>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</si>
  <si>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</si>
  <si>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</si>
  <si>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</si>
  <si>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</si>
  <si>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</si>
  <si>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</si>
  <si>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</si>
  <si>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</si>
  <si>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</si>
  <si>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</si>
  <si>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</si>
  <si>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</si>
  <si>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</si>
  <si>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</si>
  <si>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</si>
  <si>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</si>
  <si>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</si>
  <si>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</si>
  <si>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</si>
  <si>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</si>
  <si>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</si>
  <si>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</si>
  <si>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</si>
  <si>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</si>
  <si>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</si>
  <si>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</si>
  <si>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</si>
  <si>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</si>
  <si>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</si>
  <si>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</si>
  <si>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</si>
  <si>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</si>
  <si>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</si>
  <si>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</si>
  <si>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</si>
  <si>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</si>
  <si>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</si>
  <si>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</si>
  <si>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</si>
  <si>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</si>
  <si>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</si>
  <si>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</si>
  <si>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</si>
  <si>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</si>
  <si>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</si>
  <si>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</si>
  <si>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</si>
  <si>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</si>
  <si>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</si>
  <si>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</si>
  <si>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</si>
  <si>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</si>
  <si>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</si>
  <si>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</si>
  <si>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</si>
  <si>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</si>
  <si>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</si>
  <si>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</si>
  <si>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</si>
  <si>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</si>
  <si>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</si>
  <si>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</si>
  <si>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</si>
  <si>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</si>
  <si>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</si>
  <si>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</si>
  <si>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</si>
  <si>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</si>
  <si>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</si>
  <si>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</si>
  <si>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</si>
  <si>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</si>
  <si>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</si>
  <si>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</si>
  <si>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</si>
  <si>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</si>
  <si>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</si>
  <si>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</si>
  <si>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</si>
  <si>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</si>
  <si>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</si>
  <si>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</si>
  <si>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</si>
  <si>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</si>
  <si>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</si>
  <si>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</si>
  <si>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</si>
  <si>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</si>
  <si>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</si>
  <si>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</si>
  <si>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</si>
  <si>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</si>
  <si>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</si>
  <si>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</si>
  <si>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</si>
  <si>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</si>
  <si>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</si>
  <si>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</si>
  <si>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</si>
  <si>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</si>
  <si>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</si>
  <si>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</si>
  <si>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</si>
  <si>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</si>
  <si>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</si>
  <si>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</si>
  <si>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</si>
  <si>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</si>
  <si>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</si>
  <si>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</si>
  <si>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</si>
  <si>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</si>
  <si>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</si>
  <si>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</si>
  <si>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</si>
  <si>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</si>
  <si>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</si>
  <si>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</si>
  <si>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</si>
  <si>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</si>
  <si>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</si>
  <si>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</si>
  <si>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</si>
  <si>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</si>
  <si>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</si>
  <si>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</si>
  <si>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</si>
  <si>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</si>
  <si>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</si>
  <si>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</si>
  <si>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</si>
  <si>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</si>
  <si>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</si>
  <si>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</si>
  <si>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</si>
  <si>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</si>
  <si>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</si>
  <si>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</si>
  <si>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</si>
  <si>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</si>
  <si>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</si>
  <si>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</si>
  <si>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</si>
  <si>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</si>
  <si>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</si>
  <si>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</si>
  <si>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</si>
  <si>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</si>
  <si>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</si>
  <si>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</si>
  <si>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</si>
  <si>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</si>
  <si>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</si>
  <si>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</si>
  <si>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</si>
  <si>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</si>
  <si>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</si>
  <si>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</si>
  <si>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</si>
  <si>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</si>
  <si>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</si>
  <si>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</si>
  <si>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</si>
  <si>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</si>
  <si>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</si>
  <si>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</si>
  <si>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</si>
  <si>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</si>
  <si>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</si>
  <si>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</si>
  <si>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</si>
  <si>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</si>
  <si>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</si>
  <si>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</si>
  <si>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</si>
  <si>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</si>
  <si>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</si>
  <si>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</si>
  <si>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</si>
  <si>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</si>
  <si>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</si>
  <si>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</si>
  <si>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</si>
  <si>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</si>
  <si>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</si>
  <si>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</si>
  <si>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</si>
  <si>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</si>
  <si>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</si>
  <si>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</si>
  <si>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</si>
  <si>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</si>
  <si>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</si>
  <si>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</si>
  <si>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</si>
  <si>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</si>
  <si>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</si>
  <si>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</si>
  <si>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</si>
  <si>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</si>
  <si>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</si>
  <si>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</si>
  <si>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</si>
  <si>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</si>
  <si>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</si>
  <si>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</si>
  <si>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</si>
  <si>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</si>
  <si>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</si>
  <si>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</si>
  <si>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</si>
  <si>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</si>
  <si>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</si>
  <si>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</si>
  <si>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</si>
  <si>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</si>
  <si>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</si>
  <si>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</si>
  <si>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</si>
  <si>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</si>
  <si>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</si>
  <si>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</si>
  <si>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</si>
  <si>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</si>
  <si>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</si>
  <si>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</si>
  <si>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</si>
  <si>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</si>
  <si>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</si>
  <si>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</si>
  <si>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</si>
  <si>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</si>
  <si>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</si>
  <si>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</si>
  <si>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</si>
  <si>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</si>
  <si>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</si>
  <si>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</si>
  <si>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</si>
  <si>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</si>
  <si>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</si>
  <si>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</si>
  <si>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</si>
  <si>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</si>
  <si>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</si>
  <si>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</si>
  <si>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</si>
  <si>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</si>
  <si>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</si>
  <si>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</si>
  <si>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</si>
  <si>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</si>
  <si>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</si>
  <si>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</si>
  <si>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</si>
  <si>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</si>
  <si>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</si>
  <si>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</si>
  <si>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</si>
  <si>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</si>
  <si>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</si>
  <si>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</si>
  <si>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</si>
  <si>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</si>
  <si>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</si>
  <si>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</si>
  <si>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</si>
  <si>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</si>
  <si>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</si>
  <si>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</si>
  <si>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</si>
  <si>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</si>
  <si>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</si>
  <si>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</si>
  <si>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</si>
  <si>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</si>
  <si>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</si>
  <si>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</si>
  <si>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</si>
  <si>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</si>
  <si>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</si>
  <si>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</si>
  <si>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</si>
  <si>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</si>
  <si>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</si>
  <si>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</si>
  <si>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</si>
  <si>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</si>
  <si>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</si>
  <si>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</si>
  <si>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</si>
  <si>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</si>
  <si>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</si>
  <si>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</si>
  <si>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</si>
  <si>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</si>
  <si>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</si>
  <si>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</si>
  <si>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</si>
  <si>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</si>
  <si>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</si>
  <si>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</si>
  <si>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</si>
  <si>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</si>
  <si>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</si>
  <si>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</si>
  <si>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</si>
  <si>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</si>
  <si>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</si>
  <si>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</si>
  <si>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</si>
  <si>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</si>
  <si>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</si>
  <si>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</si>
  <si>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</si>
  <si>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</si>
  <si>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</si>
  <si>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</si>
  <si>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</si>
  <si>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</si>
  <si>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</si>
  <si>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</si>
  <si>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</si>
  <si>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</si>
  <si>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</si>
  <si>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</si>
  <si>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</si>
  <si>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</si>
  <si>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</si>
  <si>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</si>
  <si>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</si>
  <si>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</si>
  <si>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</si>
  <si>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</si>
  <si>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</si>
  <si>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</si>
  <si>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</si>
  <si>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</si>
  <si>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</si>
  <si>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</si>
  <si>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</si>
  <si>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</si>
  <si>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</si>
  <si>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</si>
  <si>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</si>
  <si>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</si>
  <si>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</si>
  <si>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</si>
  <si>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</si>
  <si>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</si>
  <si>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</si>
  <si>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</si>
  <si>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</si>
  <si>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</si>
  <si>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</si>
  <si>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</si>
  <si>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</si>
  <si>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</si>
  <si>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</si>
  <si>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</si>
  <si>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</si>
  <si>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</si>
  <si>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</si>
  <si>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</si>
  <si>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</si>
  <si>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</si>
  <si>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</si>
  <si>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</si>
  <si>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</si>
  <si>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</si>
  <si>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</si>
  <si>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</si>
  <si>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</si>
  <si>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</si>
  <si>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</si>
  <si>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</si>
  <si>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</si>
  <si>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</si>
  <si>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</si>
  <si>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</si>
  <si>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</si>
  <si>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</si>
  <si>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</si>
  <si>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</si>
  <si>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</si>
  <si>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</si>
  <si>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</si>
  <si>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</si>
  <si>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</si>
  <si>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</si>
  <si>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</si>
  <si>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</si>
  <si>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</si>
  <si>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</si>
  <si>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</si>
  <si>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</si>
  <si>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</si>
  <si>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</si>
  <si>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</si>
  <si>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</si>
  <si>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</si>
  <si>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</si>
  <si>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</si>
  <si>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</si>
  <si>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</si>
  <si>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</si>
  <si>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</si>
  <si>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</si>
  <si>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</si>
  <si>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</si>
  <si>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</si>
  <si>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</si>
  <si>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</si>
  <si>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</si>
  <si>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</si>
  <si>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</si>
  <si>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</si>
  <si>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</si>
  <si>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</si>
  <si>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</si>
  <si>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</si>
  <si>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</si>
  <si>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</si>
  <si>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</si>
  <si>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</si>
  <si>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</si>
  <si>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</si>
  <si>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</si>
  <si>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</si>
  <si>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</si>
  <si>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</si>
  <si>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</si>
  <si>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</si>
  <si>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</si>
  <si>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</si>
  <si>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</si>
  <si>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</si>
  <si>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</si>
  <si>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</si>
  <si>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</si>
  <si>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</si>
  <si>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</si>
  <si>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</si>
  <si>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</si>
  <si>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</si>
  <si>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</si>
  <si>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</si>
  <si>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</si>
  <si>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</si>
  <si>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</si>
  <si>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</si>
  <si>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</si>
  <si>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</si>
  <si>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</si>
  <si>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</si>
  <si>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</si>
  <si>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</si>
  <si>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</si>
  <si>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</si>
  <si>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</si>
  <si>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</si>
  <si>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</si>
  <si>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</si>
  <si>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</si>
  <si>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</si>
  <si>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</si>
  <si>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</si>
  <si>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</si>
  <si>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</si>
  <si>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</si>
  <si>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</si>
  <si>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</si>
  <si>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</si>
  <si>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</si>
  <si>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</si>
  <si>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</si>
  <si>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</si>
  <si>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</si>
  <si>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</si>
  <si>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</si>
  <si>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</si>
  <si>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</si>
  <si>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</si>
  <si>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</si>
  <si>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</si>
  <si>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</si>
  <si>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</si>
  <si>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</si>
  <si>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</si>
  <si>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</si>
  <si>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</si>
  <si>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</si>
  <si>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</si>
  <si>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</si>
  <si>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</si>
  <si>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</si>
  <si>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</si>
  <si>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</si>
  <si>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</si>
  <si>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</si>
  <si>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</si>
  <si>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</si>
  <si>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</si>
  <si>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</si>
  <si>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</si>
  <si>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</si>
  <si>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</si>
  <si>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</si>
  <si>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</si>
  <si>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</si>
  <si>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</si>
  <si>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</si>
  <si>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</si>
  <si>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</si>
  <si>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</si>
  <si>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</si>
  <si>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</si>
  <si>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</si>
  <si>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</si>
  <si>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</si>
  <si>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</si>
  <si>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</si>
  <si>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</si>
  <si>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</si>
  <si>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</si>
  <si>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</si>
  <si>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</si>
  <si>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</si>
  <si>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</si>
  <si>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</si>
  <si>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</si>
  <si>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</si>
  <si>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</si>
  <si>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</si>
  <si>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</si>
  <si>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</si>
  <si>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</si>
  <si>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</si>
  <si>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</si>
  <si>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</si>
  <si>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</si>
  <si>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</si>
  <si>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</si>
  <si>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</si>
  <si>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</si>
  <si>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</si>
  <si>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</si>
  <si>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</si>
  <si>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</si>
  <si>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</si>
  <si>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</si>
  <si>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</si>
  <si>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</si>
  <si>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</si>
  <si>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</si>
  <si>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</si>
  <si>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</si>
  <si>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</si>
  <si>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</si>
  <si>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</si>
  <si>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</si>
  <si>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</si>
  <si>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</si>
  <si>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</si>
  <si>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</si>
  <si>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</si>
  <si>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</si>
  <si>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</si>
  <si>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</si>
  <si>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</si>
  <si>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</si>
  <si>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</si>
  <si>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</si>
  <si>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</si>
  <si>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</si>
  <si>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</si>
  <si>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</si>
  <si>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</si>
  <si>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</si>
  <si>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</si>
  <si>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</si>
  <si>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</si>
  <si>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</si>
  <si>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</si>
  <si>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</si>
  <si>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</si>
  <si>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</si>
  <si>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</si>
  <si>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</si>
  <si>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</si>
  <si>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</si>
  <si>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</si>
  <si>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</si>
  <si>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</si>
  <si>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</si>
  <si>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</si>
  <si>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</si>
  <si>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</si>
  <si>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</si>
  <si>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</si>
  <si>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</si>
  <si>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</si>
  <si>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</si>
  <si>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</si>
  <si>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</si>
  <si>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</si>
  <si>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</si>
  <si>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</si>
  <si>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</si>
  <si>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</si>
  <si>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</si>
  <si>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</si>
  <si>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</si>
  <si>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</si>
  <si>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</si>
  <si>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</si>
  <si>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</si>
  <si>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</si>
  <si>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</si>
  <si>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</si>
  <si>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</si>
  <si>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</si>
  <si>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</si>
  <si>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</si>
  <si>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</si>
  <si>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</si>
  <si>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</si>
  <si>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</si>
  <si>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</si>
  <si>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</si>
  <si>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</si>
  <si>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</si>
  <si>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</si>
  <si>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</si>
  <si>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</si>
  <si>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</si>
  <si>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</si>
  <si>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</si>
  <si>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</si>
  <si>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</si>
  <si>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</si>
  <si>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</si>
  <si>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</si>
  <si>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</si>
  <si>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</si>
  <si>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</si>
  <si>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</si>
  <si>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</si>
  <si>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</si>
  <si>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</si>
  <si>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</si>
  <si>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</si>
  <si>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</si>
  <si>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</si>
  <si>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</si>
  <si>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</si>
  <si>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</si>
  <si>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</si>
  <si>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</si>
  <si>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</si>
  <si>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</si>
  <si>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</si>
  <si>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</si>
  <si>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</si>
  <si>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</si>
  <si>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</si>
  <si>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</si>
  <si>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</si>
  <si>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</si>
  <si>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</si>
  <si>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</si>
  <si>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</si>
  <si>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</si>
  <si>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</si>
  <si>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</si>
  <si>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</si>
  <si>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</si>
  <si>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</si>
  <si>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</si>
  <si>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</si>
  <si>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</si>
  <si>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</si>
  <si>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</si>
  <si>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</si>
  <si>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</si>
  <si>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</si>
  <si>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</si>
  <si>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</si>
  <si>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</si>
  <si>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</si>
  <si>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</si>
  <si>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</si>
  <si>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</si>
  <si>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</si>
  <si>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</si>
  <si>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</si>
  <si>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</si>
  <si>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</si>
  <si>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</si>
  <si>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</si>
  <si>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</si>
  <si>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</si>
  <si>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</si>
  <si>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</si>
  <si>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</si>
  <si>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</si>
  <si>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</si>
  <si>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</si>
  <si>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</si>
  <si>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</si>
  <si>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</si>
  <si>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</si>
  <si>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</si>
  <si>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</si>
  <si>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</si>
  <si>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</si>
  <si>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</si>
  <si>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</si>
  <si>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</si>
  <si>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</si>
  <si>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</si>
  <si>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</si>
  <si>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</si>
  <si>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</si>
  <si>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</si>
  <si>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</si>
  <si>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</si>
  <si>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</si>
  <si>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</si>
  <si>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</si>
  <si>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</si>
  <si>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</si>
  <si>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</si>
  <si>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</si>
  <si>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</si>
  <si>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</si>
  <si>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</si>
  <si>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</si>
  <si>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</si>
  <si>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</si>
  <si>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</si>
  <si>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</si>
  <si>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</si>
  <si>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</si>
  <si>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</si>
  <si>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</si>
  <si>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</si>
  <si>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</si>
  <si>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</si>
  <si>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</si>
  <si>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</si>
  <si>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</si>
  <si>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</si>
  <si>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</si>
  <si>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</si>
  <si>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</si>
  <si>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</si>
  <si>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</si>
  <si>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</si>
  <si>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</si>
  <si>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</si>
  <si>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</si>
  <si>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</si>
  <si>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</si>
  <si>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</si>
  <si>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</si>
  <si>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</si>
  <si>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</si>
  <si>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</si>
  <si>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</si>
  <si>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</si>
  <si>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</si>
  <si>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</si>
  <si>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</si>
  <si>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</si>
  <si>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</si>
  <si>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</si>
  <si>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</si>
  <si>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</si>
  <si>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</si>
  <si>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</si>
  <si>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</si>
  <si>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</si>
  <si>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</si>
  <si>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</si>
  <si>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</si>
  <si>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</si>
  <si>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</si>
  <si>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</si>
  <si>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</si>
  <si>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</si>
  <si>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</si>
  <si>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</si>
  <si>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</si>
  <si>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</si>
  <si>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</si>
  <si>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</si>
  <si>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</si>
  <si>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</si>
  <si>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</si>
  <si>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</si>
  <si>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</si>
  <si>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</si>
  <si>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</si>
  <si>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</si>
  <si>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</si>
  <si>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</si>
  <si>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</si>
  <si>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</si>
  <si>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</si>
  <si>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</si>
  <si>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</si>
  <si>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</si>
  <si>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</si>
  <si>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</si>
  <si>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</si>
  <si>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</si>
  <si>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</si>
  <si>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</si>
  <si>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</si>
  <si>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</si>
  <si>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</si>
  <si>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</si>
  <si>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</si>
  <si>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</si>
  <si>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</si>
  <si>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</si>
  <si>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</si>
  <si>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</si>
  <si>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</si>
  <si>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</si>
  <si>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</si>
  <si>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</si>
  <si>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</si>
  <si>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</si>
  <si>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</si>
  <si>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</si>
  <si>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</si>
  <si>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</si>
  <si>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</si>
  <si>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</si>
  <si>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</si>
  <si>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</si>
  <si>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</si>
  <si>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</si>
  <si>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</si>
  <si>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</si>
  <si>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</si>
  <si>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</si>
  <si>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</si>
  <si>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</si>
  <si>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</si>
  <si>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</si>
  <si>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</si>
  <si>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</si>
  <si>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</si>
  <si>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</si>
  <si>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</si>
  <si>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</si>
  <si>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</si>
  <si>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</si>
  <si>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</si>
  <si>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</si>
  <si>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</si>
  <si>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</si>
  <si>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</si>
  <si>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</si>
  <si>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</si>
  <si>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</si>
  <si>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</si>
  <si>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</si>
  <si>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</si>
  <si>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</si>
  <si>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</si>
  <si>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</si>
  <si>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</si>
  <si>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</si>
  <si>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</si>
  <si>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</si>
  <si>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</si>
  <si>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</si>
  <si>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</si>
  <si>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</si>
  <si>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</si>
  <si>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</si>
  <si>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</si>
  <si>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</si>
  <si>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</si>
  <si>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</si>
  <si>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</si>
  <si>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</si>
  <si>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</si>
  <si>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</si>
  <si>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</si>
  <si>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</si>
  <si>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</si>
  <si>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</si>
  <si>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</si>
  <si>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</si>
  <si>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</si>
  <si>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</si>
  <si>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</si>
  <si>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</si>
  <si>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</si>
  <si>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</si>
  <si>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</si>
  <si>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</si>
  <si>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</si>
  <si>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</si>
  <si>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</si>
  <si>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</si>
  <si>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</si>
  <si>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</si>
  <si>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</si>
  <si>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</si>
  <si>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</si>
  <si>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</si>
  <si>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</si>
  <si>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</si>
  <si>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</si>
  <si>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</si>
  <si>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</si>
  <si>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</si>
  <si>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</si>
  <si>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</si>
  <si>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</si>
  <si>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</si>
  <si>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</si>
  <si>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</si>
  <si>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</si>
  <si>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</si>
  <si>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</si>
  <si>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</si>
  <si>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</si>
  <si>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</si>
  <si>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</si>
  <si>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</si>
  <si>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</si>
  <si>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</si>
  <si>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</si>
  <si>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</si>
  <si>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</si>
  <si>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</si>
  <si>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</si>
  <si>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</si>
  <si>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</si>
  <si>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</si>
  <si>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</si>
  <si>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</si>
  <si>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</si>
  <si>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</si>
  <si>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</si>
  <si>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</si>
  <si>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</si>
  <si>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</si>
  <si>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</si>
  <si>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</si>
  <si>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</si>
  <si>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</si>
  <si>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</si>
  <si>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</si>
  <si>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</si>
  <si>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</si>
  <si>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</si>
  <si>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</si>
  <si>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</si>
  <si>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</si>
  <si>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</si>
  <si>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</si>
  <si>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</si>
  <si>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</si>
  <si>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</si>
  <si>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</si>
  <si>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</si>
  <si>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</si>
  <si>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</si>
  <si>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</si>
  <si>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</si>
  <si>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</si>
  <si>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</si>
  <si>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</si>
  <si>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</si>
  <si>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</si>
  <si>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</si>
  <si>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</si>
  <si>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</si>
  <si>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</si>
  <si>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</si>
  <si>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</si>
  <si>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</si>
  <si>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</si>
  <si>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</si>
  <si>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</si>
  <si>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</si>
  <si>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</si>
  <si>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</si>
  <si>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</si>
  <si>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</si>
  <si>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</si>
  <si>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</si>
  <si>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</si>
  <si>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</si>
  <si>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</si>
  <si>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</si>
  <si>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</si>
  <si>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</si>
  <si>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</si>
  <si>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</si>
  <si>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</si>
  <si>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</si>
  <si>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</si>
  <si>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</si>
  <si>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</si>
  <si>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</si>
  <si>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</si>
  <si>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</si>
  <si>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</si>
  <si>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</si>
  <si>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</si>
  <si>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</si>
  <si>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</si>
  <si>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</si>
  <si>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</si>
  <si>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</si>
  <si>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</si>
  <si>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</si>
  <si>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</si>
  <si>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</si>
  <si>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</si>
  <si>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</si>
  <si>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</si>
  <si>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</si>
  <si>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</si>
  <si>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</si>
  <si>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</si>
  <si>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</si>
  <si>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</si>
  <si>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</si>
  <si>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</si>
  <si>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</si>
  <si>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</si>
  <si>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</si>
  <si>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</si>
  <si>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</si>
  <si>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</si>
  <si>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</si>
  <si>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</si>
  <si>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</si>
  <si>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</si>
  <si>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</si>
  <si>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</si>
  <si>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</si>
  <si>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</si>
  <si>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</si>
  <si>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</si>
  <si>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</si>
  <si>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</si>
  <si>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</si>
  <si>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</si>
  <si>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</si>
  <si>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</si>
  <si>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</si>
  <si>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</si>
  <si>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</si>
  <si>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</si>
  <si>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</si>
  <si>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</si>
  <si>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</si>
  <si>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</si>
  <si>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</si>
  <si>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</si>
  <si>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</si>
  <si>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</si>
  <si>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</si>
  <si>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</si>
  <si>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</si>
  <si>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</si>
  <si>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</si>
  <si>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</si>
  <si>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</si>
  <si>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</si>
  <si>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</si>
  <si>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</si>
  <si>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</si>
  <si>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</si>
  <si>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</si>
  <si>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</si>
  <si>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</si>
  <si>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</si>
  <si>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</si>
  <si>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</si>
  <si>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</si>
  <si>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</si>
  <si>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</si>
  <si>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</si>
  <si>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</si>
  <si>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</si>
  <si>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</si>
  <si>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</si>
  <si>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</si>
  <si>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</si>
  <si>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</si>
  <si>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</si>
  <si>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</si>
  <si>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</si>
  <si>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</si>
  <si>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</si>
  <si>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</si>
  <si>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</si>
  <si>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</si>
  <si>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</si>
  <si>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</si>
  <si>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</si>
  <si>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</si>
  <si>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</si>
  <si>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</si>
  <si>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</si>
  <si>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</si>
  <si>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</si>
  <si>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</si>
  <si>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</si>
  <si>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</si>
  <si>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</si>
  <si>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</si>
  <si>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</si>
  <si>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</si>
  <si>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</si>
  <si>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</si>
  <si>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</si>
  <si>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</si>
  <si>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</si>
  <si>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</si>
  <si>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</si>
  <si>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</si>
  <si>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</si>
  <si>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</si>
  <si>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</si>
  <si>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</si>
  <si>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</si>
  <si>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</si>
  <si>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</si>
  <si>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</si>
  <si>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</si>
  <si>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</si>
  <si>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</si>
  <si>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</si>
  <si>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</si>
  <si>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</si>
  <si>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</si>
  <si>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</si>
  <si>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</si>
  <si>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</si>
  <si>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</si>
  <si>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</si>
  <si>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</si>
  <si>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</si>
  <si>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</si>
  <si>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</si>
  <si>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</si>
  <si>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</si>
  <si>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</si>
  <si>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</si>
  <si>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</si>
  <si>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</si>
  <si>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</si>
  <si>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</si>
  <si>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</si>
  <si>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</si>
  <si>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</si>
  <si>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</si>
  <si>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</si>
  <si>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</si>
  <si>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</si>
  <si>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</si>
  <si>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</si>
  <si>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</si>
  <si>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</si>
  <si>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</si>
  <si>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</si>
  <si>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</si>
  <si>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</si>
  <si>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</si>
  <si>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</si>
  <si>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</si>
  <si>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</si>
  <si>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</si>
  <si>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</si>
  <si>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</si>
  <si>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</si>
  <si>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</si>
  <si>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</si>
  <si>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</si>
  <si>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</si>
  <si>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</si>
  <si>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</si>
  <si>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</si>
  <si>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</si>
  <si>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</si>
  <si>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</si>
  <si>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</si>
  <si>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</si>
  <si>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</si>
  <si>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</si>
  <si>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</si>
  <si>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</si>
  <si>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</si>
  <si>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</si>
  <si>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</si>
  <si>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</si>
  <si>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</si>
  <si>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</si>
  <si>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</si>
  <si>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</si>
  <si>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</si>
  <si>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</si>
  <si>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</si>
  <si>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</si>
  <si>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</si>
  <si>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</si>
  <si>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</si>
  <si>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</si>
  <si>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</si>
  <si>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</si>
  <si>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</si>
  <si>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</si>
  <si>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</si>
  <si>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</si>
  <si>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</si>
  <si>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</si>
  <si>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</si>
  <si>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</si>
  <si>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</si>
  <si>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</si>
  <si>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</si>
  <si>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</si>
  <si>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</si>
  <si>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</si>
  <si>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</si>
  <si>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</si>
  <si>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</si>
  <si>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</si>
  <si>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</si>
  <si>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</si>
  <si>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</si>
  <si>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</si>
  <si>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</si>
  <si>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</si>
  <si>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</si>
  <si>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</si>
  <si>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</si>
  <si>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</si>
  <si>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</si>
  <si>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</si>
  <si>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</si>
  <si>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</si>
  <si>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</si>
  <si>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</si>
  <si>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</si>
  <si>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</si>
  <si>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</si>
  <si>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</si>
  <si>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</si>
  <si>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</si>
  <si>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</si>
  <si>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</si>
  <si>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</si>
  <si>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</si>
  <si>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</si>
  <si>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</si>
  <si>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</si>
  <si>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</si>
  <si>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</si>
  <si>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</si>
  <si>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</si>
  <si>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</si>
  <si>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</si>
  <si>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</si>
  <si>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</si>
  <si>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</si>
  <si>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</si>
  <si>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</si>
  <si>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</si>
  <si>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</si>
  <si>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</si>
  <si>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</si>
  <si>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</si>
  <si>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</si>
  <si>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</si>
  <si>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</si>
  <si>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</si>
  <si>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</si>
  <si>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</si>
  <si>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</si>
  <si>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</si>
  <si>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</si>
  <si>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</si>
  <si>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</si>
  <si>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</si>
  <si>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</si>
  <si>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</si>
  <si>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</si>
  <si>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</si>
  <si>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</si>
  <si>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</si>
  <si>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</si>
  <si>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</si>
  <si>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</si>
  <si>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</si>
  <si>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</si>
  <si>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</si>
  <si>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</si>
  <si>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</si>
  <si>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</si>
  <si>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</si>
  <si>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</si>
  <si>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</si>
  <si>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</si>
  <si>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</si>
  <si>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</si>
  <si>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</si>
  <si>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</si>
  <si>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</si>
  <si>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</si>
  <si>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</si>
  <si>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</si>
  <si>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</si>
  <si>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</si>
  <si>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</si>
  <si>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</si>
  <si>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</si>
  <si>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</si>
  <si>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</si>
  <si>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</si>
  <si>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</si>
  <si>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</si>
  <si>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</si>
  <si>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</si>
  <si>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</si>
  <si>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</si>
  <si>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</si>
  <si>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</si>
  <si>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</si>
  <si>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</si>
  <si>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</si>
  <si>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</si>
  <si>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</si>
  <si>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</si>
  <si>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</si>
  <si>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</si>
  <si>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</si>
  <si>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</si>
  <si>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</si>
  <si>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</si>
  <si>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</si>
  <si>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</si>
  <si>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</si>
  <si>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</si>
  <si>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</si>
  <si>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</si>
  <si>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</si>
  <si>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</si>
  <si>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</si>
  <si>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</si>
  <si>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</si>
  <si>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</si>
  <si>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</si>
  <si>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</si>
  <si>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</si>
  <si>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</si>
  <si>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</si>
  <si>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</si>
  <si>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</si>
  <si>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</si>
  <si>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</si>
  <si>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</si>
  <si>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</si>
  <si>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</si>
  <si>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</si>
  <si>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</si>
  <si>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</si>
  <si>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</si>
  <si>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</si>
  <si>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</si>
  <si>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</si>
  <si>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</si>
  <si>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</si>
  <si>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</si>
  <si>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</si>
  <si>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</si>
  <si>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</si>
  <si>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</si>
  <si>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</si>
  <si>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</si>
  <si>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</si>
  <si>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</si>
  <si>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</si>
  <si>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</si>
  <si>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</si>
  <si>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</si>
  <si>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</si>
  <si>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</si>
  <si>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</si>
  <si>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</si>
  <si>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</si>
  <si>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</si>
  <si>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</si>
  <si>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</si>
  <si>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</si>
  <si>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</si>
  <si>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</si>
  <si>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</si>
  <si>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</si>
  <si>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</si>
  <si>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</si>
  <si>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</si>
  <si>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</si>
  <si>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</si>
  <si>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</si>
  <si>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</si>
  <si>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</si>
  <si>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</si>
  <si>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</si>
  <si>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</si>
  <si>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</si>
  <si>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</si>
  <si>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</si>
  <si>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</si>
  <si>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</si>
  <si>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</si>
  <si>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</si>
  <si>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</si>
  <si>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</si>
  <si>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</si>
  <si>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</si>
  <si>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</si>
  <si>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</si>
  <si>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</si>
  <si>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</si>
  <si>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</si>
  <si>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</si>
  <si>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</si>
  <si>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</si>
  <si>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</si>
  <si>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</si>
  <si>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</si>
  <si>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</si>
  <si>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</si>
  <si>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</si>
  <si>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</si>
  <si>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</si>
  <si>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</si>
  <si>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</si>
  <si>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</si>
  <si>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</si>
  <si>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</si>
  <si>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</si>
  <si>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</si>
  <si>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</si>
  <si>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</si>
  <si>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</si>
  <si>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</si>
  <si>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</si>
  <si>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</si>
  <si>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</si>
  <si>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</si>
  <si>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</si>
  <si>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</si>
  <si>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</si>
  <si>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</si>
  <si>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</si>
  <si>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</si>
  <si>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</si>
  <si>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</si>
  <si>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</si>
  <si>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</si>
  <si>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</si>
  <si>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</si>
  <si>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</si>
  <si>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</si>
  <si>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</si>
  <si>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</si>
  <si>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</si>
  <si>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</si>
  <si>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</si>
  <si>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</si>
  <si>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</si>
  <si>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</si>
  <si>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</si>
  <si>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</si>
  <si>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</si>
  <si>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</si>
  <si>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</si>
  <si>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</si>
  <si>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</si>
  <si>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</si>
  <si>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</si>
  <si>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</si>
  <si>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</si>
  <si>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</si>
  <si>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</si>
  <si>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</si>
  <si>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</si>
  <si>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</si>
  <si>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</si>
  <si>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</si>
  <si>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</si>
  <si>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</si>
  <si>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</si>
  <si>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</si>
  <si>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</si>
  <si>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</si>
  <si>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</si>
  <si>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</si>
  <si>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</si>
  <si>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</si>
  <si>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</si>
  <si>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</si>
  <si>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</si>
  <si>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</si>
  <si>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</si>
  <si>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</si>
  <si>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</si>
  <si>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</si>
  <si>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</si>
  <si>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</si>
  <si>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</si>
  <si>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</si>
  <si>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</si>
  <si>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</si>
  <si>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</si>
  <si>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</si>
  <si>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</si>
  <si>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</si>
  <si>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</si>
  <si>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</si>
  <si>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</si>
  <si>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</si>
  <si>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</si>
  <si>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</si>
  <si>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</si>
  <si>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</si>
  <si>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</si>
  <si>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</si>
  <si>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</si>
  <si>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</si>
  <si>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</si>
  <si>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</si>
  <si>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</si>
  <si>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</si>
  <si>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</si>
  <si>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</si>
  <si>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</si>
  <si>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</si>
  <si>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</si>
  <si>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</si>
  <si>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</si>
  <si>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</si>
  <si>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</si>
  <si>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</si>
  <si>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</si>
  <si>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</si>
  <si>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</si>
  <si>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</si>
  <si>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</si>
  <si>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</si>
  <si>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</si>
  <si>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</si>
  <si>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</si>
  <si>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</si>
  <si>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</si>
  <si>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</si>
  <si>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</si>
  <si>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</si>
  <si>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</si>
  <si>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</si>
  <si>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</si>
  <si>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</si>
  <si>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</si>
  <si>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</si>
  <si>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</si>
  <si>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</si>
  <si>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</si>
  <si>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</si>
  <si>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</si>
  <si>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</si>
  <si>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</si>
  <si>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</si>
  <si>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</si>
  <si>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</si>
  <si>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</si>
  <si>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</si>
  <si>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</si>
  <si>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</si>
  <si>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</si>
  <si>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</si>
  <si>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</si>
  <si>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</si>
  <si>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</si>
  <si>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</si>
  <si>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</si>
  <si>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</si>
  <si>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</si>
  <si>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</si>
  <si>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</si>
  <si>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</si>
  <si>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</si>
  <si>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</si>
  <si>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</si>
  <si>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</si>
  <si>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</si>
  <si>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</si>
  <si>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</si>
  <si>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</si>
  <si>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</si>
  <si>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</si>
  <si>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</si>
  <si>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</si>
  <si>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</si>
  <si>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</si>
  <si>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</si>
  <si>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</si>
  <si>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</si>
  <si>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</si>
  <si>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</si>
  <si>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</si>
  <si>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</si>
  <si>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</si>
  <si>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</si>
  <si>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</si>
  <si>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</si>
  <si>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</si>
  <si>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</si>
  <si>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</si>
  <si>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</si>
  <si>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</si>
  <si>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</si>
  <si>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</si>
  <si>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</si>
  <si>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</si>
  <si>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</si>
  <si>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</si>
  <si>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</si>
  <si>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</si>
  <si>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</si>
  <si>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</si>
  <si>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</si>
  <si>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</si>
  <si>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</si>
  <si>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</si>
  <si>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</si>
  <si>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</si>
  <si>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</si>
  <si>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</si>
  <si>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</si>
  <si>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</si>
  <si>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</si>
  <si>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</si>
  <si>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</si>
  <si>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</si>
  <si>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</si>
  <si>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</si>
  <si>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</si>
  <si>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</si>
  <si>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</si>
  <si>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</si>
  <si>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</si>
  <si>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</si>
  <si>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</si>
  <si>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</si>
  <si>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</si>
  <si>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</si>
  <si>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</si>
  <si>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</si>
  <si>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</si>
  <si>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</si>
  <si>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</si>
  <si>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</si>
  <si>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</si>
  <si>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</si>
  <si>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</si>
  <si>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</si>
  <si>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</si>
  <si>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</si>
  <si>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</si>
  <si>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</si>
  <si>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</si>
  <si>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</si>
  <si>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</si>
  <si>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</si>
  <si>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</si>
  <si>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</si>
  <si>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</si>
  <si>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</si>
  <si>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</si>
  <si>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</si>
  <si>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</si>
  <si>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</si>
  <si>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</si>
  <si>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</si>
  <si>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</si>
  <si>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</si>
  <si>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</si>
  <si>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</si>
  <si>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</si>
  <si>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</si>
  <si>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</si>
  <si>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</si>
  <si>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</si>
  <si>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</si>
  <si>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</si>
  <si>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</si>
  <si>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</si>
  <si>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</si>
  <si>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</si>
  <si>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</si>
  <si>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</si>
  <si>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</si>
  <si>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</si>
  <si>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</si>
  <si>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</si>
  <si>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</si>
  <si>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</si>
  <si>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</si>
  <si>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</si>
  <si>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</si>
  <si>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</si>
  <si>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</si>
  <si>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</si>
  <si>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</si>
  <si>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</si>
  <si>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</si>
  <si>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</si>
  <si>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</si>
  <si>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</si>
  <si>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</si>
  <si>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</si>
  <si>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</si>
  <si>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</si>
  <si>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</si>
  <si>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</si>
  <si>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</si>
  <si>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</si>
  <si>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</si>
  <si>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</si>
  <si>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</si>
  <si>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</si>
  <si>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</si>
  <si>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</si>
  <si>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</si>
  <si>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</si>
  <si>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</si>
  <si>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</si>
  <si>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</si>
  <si>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</si>
  <si>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</si>
  <si>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</si>
  <si>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</si>
  <si>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</si>
  <si>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</si>
  <si>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</si>
  <si>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</si>
  <si>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</si>
  <si>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</si>
  <si>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</si>
  <si>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</si>
  <si>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</si>
  <si>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</si>
  <si>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</si>
  <si>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</si>
  <si>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</si>
  <si>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</si>
  <si>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</si>
  <si>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</si>
  <si>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</si>
  <si>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</si>
  <si>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</si>
  <si>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</si>
  <si>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</si>
  <si>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</si>
  <si>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</si>
  <si>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</si>
  <si>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</si>
  <si>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</si>
  <si>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</si>
  <si>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</si>
  <si>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</si>
  <si>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</si>
  <si>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</si>
  <si>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</si>
  <si>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</si>
  <si>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</si>
  <si>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</si>
  <si>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</si>
  <si>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</si>
  <si>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</si>
  <si>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</si>
  <si>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</si>
  <si>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</si>
  <si>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</si>
  <si>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</si>
  <si>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</si>
  <si>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</si>
  <si>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</si>
  <si>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</si>
  <si>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</si>
  <si>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</si>
  <si>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</si>
  <si>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</si>
  <si>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</si>
  <si>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</si>
  <si>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</si>
  <si>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</si>
  <si>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</si>
  <si>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</si>
  <si>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</si>
  <si>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</si>
  <si>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</si>
  <si>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</si>
  <si>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</si>
  <si>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</si>
  <si>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</si>
  <si>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</si>
  <si>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</si>
  <si>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</si>
  <si>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</si>
  <si>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</si>
  <si>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</si>
  <si>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</si>
  <si>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</si>
  <si>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</si>
  <si>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</si>
  <si>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</si>
  <si>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</si>
  <si>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</si>
  <si>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</si>
  <si>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</si>
  <si>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</si>
  <si>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</si>
  <si>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</si>
  <si>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</si>
  <si>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</si>
  <si>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</si>
  <si>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</si>
  <si>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</si>
  <si>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</si>
  <si>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</si>
  <si>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</si>
  <si>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</si>
  <si>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</si>
  <si>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</si>
  <si>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</si>
  <si>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</si>
  <si>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</si>
  <si>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</si>
  <si>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</si>
  <si>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</si>
  <si>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</si>
  <si>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</si>
  <si>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</si>
  <si>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</si>
  <si>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</si>
  <si>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</si>
  <si>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</si>
  <si>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</si>
  <si>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</si>
  <si>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</si>
  <si>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</si>
  <si>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</si>
  <si>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</si>
  <si>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</si>
  <si>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</si>
  <si>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</si>
  <si>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</si>
  <si>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</si>
  <si>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</si>
  <si>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</si>
  <si>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</si>
  <si>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</si>
  <si>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</si>
  <si>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</si>
  <si>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</si>
  <si>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</si>
  <si>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</si>
  <si>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</si>
  <si>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</si>
  <si>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</si>
  <si>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</si>
  <si>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</si>
  <si>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</si>
  <si>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</si>
  <si>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</si>
  <si>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</si>
  <si>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</si>
  <si>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</si>
  <si>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</si>
  <si>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</si>
  <si>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</si>
  <si>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</si>
  <si>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</si>
  <si>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</si>
  <si>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</si>
  <si>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</si>
  <si>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</si>
  <si>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</si>
  <si>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</si>
  <si>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</si>
  <si>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</si>
  <si>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</si>
  <si>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</si>
  <si>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</si>
  <si>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</si>
  <si>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</si>
  <si>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</si>
  <si>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</si>
  <si>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</si>
  <si>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</si>
  <si>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</si>
  <si>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</si>
  <si>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</si>
  <si>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</si>
  <si>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</si>
  <si>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</si>
  <si>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</si>
  <si>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</si>
  <si>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</si>
  <si>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</si>
  <si>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</si>
  <si>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</si>
  <si>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</si>
  <si>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</si>
  <si>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</si>
  <si>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</si>
  <si>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</si>
  <si>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</si>
  <si>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</si>
  <si>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</si>
  <si>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</si>
  <si>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</si>
  <si>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</si>
  <si>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</si>
  <si>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</si>
  <si>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</si>
  <si>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</si>
  <si>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</si>
  <si>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</si>
  <si>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</si>
  <si>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</si>
  <si>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</si>
  <si>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</si>
  <si>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</si>
  <si>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</si>
  <si>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</si>
  <si>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</si>
  <si>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</si>
  <si>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</si>
  <si>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</si>
  <si>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</si>
  <si>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</si>
  <si>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</si>
  <si>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</si>
  <si>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</si>
  <si>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</si>
  <si>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</si>
  <si>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</si>
  <si>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</si>
  <si>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</si>
  <si>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</si>
  <si>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</si>
  <si>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</si>
  <si>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</si>
  <si>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</si>
  <si>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</si>
  <si>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</si>
  <si>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</si>
  <si>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</si>
  <si>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</si>
  <si>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</si>
  <si>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</si>
  <si>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</si>
  <si>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</si>
  <si>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</si>
  <si>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</si>
  <si>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</si>
  <si>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</si>
  <si>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</si>
  <si>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</si>
  <si>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</si>
  <si>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</si>
  <si>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</si>
  <si>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</si>
  <si>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</si>
  <si>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</si>
  <si>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</si>
  <si>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</si>
  <si>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</si>
  <si>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</si>
  <si>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</si>
  <si>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</si>
  <si>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</si>
  <si>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</si>
  <si>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</si>
  <si>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</si>
  <si>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</si>
  <si>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</si>
  <si>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</si>
  <si>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</si>
  <si>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</si>
  <si>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</si>
  <si>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</si>
  <si>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</si>
  <si>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</si>
  <si>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</si>
  <si>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</si>
  <si>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</si>
  <si>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</si>
  <si>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</si>
  <si>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</si>
  <si>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</si>
  <si>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</si>
  <si>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</si>
  <si>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</si>
  <si>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</si>
  <si>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</si>
  <si>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</si>
  <si>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</si>
  <si>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</si>
  <si>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</si>
  <si>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</si>
  <si>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</si>
  <si>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</si>
  <si>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</si>
  <si>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</si>
  <si>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</si>
  <si>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</si>
  <si>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</si>
  <si>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</si>
  <si>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</si>
  <si>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</si>
  <si>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</si>
  <si>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</si>
  <si>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</si>
  <si>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</si>
  <si>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</si>
  <si>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</si>
  <si>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</si>
  <si>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</si>
  <si>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</si>
  <si>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</si>
  <si>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</si>
  <si>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</si>
  <si>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</si>
  <si>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</si>
  <si>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</si>
  <si>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</si>
  <si>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</si>
  <si>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</si>
  <si>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</si>
  <si>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</si>
  <si>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</si>
  <si>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</si>
  <si>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</si>
  <si>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</si>
  <si>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</si>
  <si>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</si>
  <si>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</si>
  <si>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</si>
  <si>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</si>
  <si>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</si>
  <si>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</si>
  <si>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</si>
  <si>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</si>
  <si>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</si>
  <si>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</si>
  <si>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</si>
  <si>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</si>
  <si>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</si>
  <si>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</si>
  <si>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</si>
  <si>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</si>
  <si>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</si>
  <si>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</si>
  <si>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</si>
  <si>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</si>
  <si>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</si>
  <si>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</si>
  <si>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</si>
  <si>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</si>
  <si>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</si>
  <si>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</si>
  <si>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</si>
  <si>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</si>
  <si>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</si>
  <si>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</si>
  <si>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</si>
  <si>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</si>
  <si>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</si>
  <si>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</si>
  <si>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</si>
  <si>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</si>
  <si>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</si>
  <si>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</si>
  <si>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</si>
  <si>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</si>
  <si>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</si>
  <si>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</si>
  <si>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</si>
  <si>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</si>
  <si>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</si>
  <si>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</si>
  <si>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</si>
  <si>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</si>
  <si>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</si>
  <si>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</si>
  <si>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</si>
  <si>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</si>
  <si>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</si>
  <si>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</si>
  <si>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</si>
  <si>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</si>
  <si>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</si>
  <si>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</si>
  <si>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</si>
  <si>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</si>
  <si>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</si>
  <si>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</si>
  <si>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</si>
  <si>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</si>
  <si>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</si>
  <si>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</si>
  <si>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</si>
  <si>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</si>
  <si>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</si>
  <si>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</si>
  <si>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</si>
  <si>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</si>
  <si>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</si>
  <si>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</si>
  <si>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</si>
  <si>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</si>
  <si>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</si>
  <si>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</si>
  <si>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</si>
  <si>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</si>
  <si>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</si>
  <si>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</si>
  <si>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</si>
  <si>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</si>
  <si>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</si>
  <si>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</si>
  <si>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</si>
  <si>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</si>
  <si>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</si>
  <si>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</si>
  <si>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</si>
  <si>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</si>
  <si>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</si>
  <si>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</si>
  <si>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</si>
  <si>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</si>
  <si>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</si>
  <si>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</si>
  <si>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</si>
  <si>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</si>
  <si>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</si>
  <si>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</si>
  <si>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</si>
  <si>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</si>
  <si>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</si>
  <si>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</si>
  <si>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</si>
  <si>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</si>
  <si>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</si>
  <si>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</si>
  <si>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</si>
  <si>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</si>
  <si>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</si>
  <si>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</si>
  <si>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</si>
  <si>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</si>
  <si>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</si>
  <si>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</si>
  <si>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</si>
  <si>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</si>
  <si>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</si>
  <si>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</si>
  <si>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</si>
  <si>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</si>
  <si>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</si>
  <si>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</si>
  <si>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</si>
  <si>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</si>
  <si>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</si>
  <si>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</si>
  <si>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</si>
  <si>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</si>
  <si>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</si>
  <si>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</si>
  <si>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</si>
  <si>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</si>
  <si>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</si>
  <si>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</si>
  <si>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</si>
  <si>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</si>
  <si>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</si>
  <si>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</si>
  <si>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</si>
  <si>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</si>
  <si>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</si>
  <si>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</si>
  <si>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</si>
  <si>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</si>
  <si>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</si>
  <si>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</si>
  <si>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</si>
  <si>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</si>
  <si>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</si>
  <si>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</si>
  <si>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</si>
  <si>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</si>
  <si>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</si>
  <si>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</si>
  <si>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</si>
  <si>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</si>
  <si>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</si>
  <si>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</si>
  <si>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</si>
  <si>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</si>
  <si>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</si>
  <si>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</si>
  <si>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</si>
  <si>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</si>
  <si>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</si>
  <si>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</si>
  <si>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</si>
  <si>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</si>
  <si>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</si>
  <si>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</si>
  <si>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</si>
  <si>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</si>
  <si>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</si>
  <si>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</si>
  <si>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</si>
  <si>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</si>
  <si>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</si>
  <si>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</si>
  <si>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</si>
  <si>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</si>
  <si>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</si>
  <si>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</si>
  <si>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</si>
  <si>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</si>
  <si>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</si>
  <si>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</si>
  <si>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</si>
  <si>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</si>
  <si>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</si>
  <si>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</si>
  <si>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</si>
  <si>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</si>
  <si>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</si>
  <si>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</si>
  <si>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</si>
  <si>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</si>
  <si>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</si>
  <si>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</si>
  <si>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</si>
  <si>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</si>
  <si>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</si>
  <si>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</si>
  <si>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</si>
  <si>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</si>
  <si>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</si>
  <si>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</si>
  <si>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</si>
  <si>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</si>
  <si>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</si>
  <si>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</si>
  <si>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</si>
  <si>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</si>
  <si>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</si>
  <si>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</si>
  <si>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</si>
  <si>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</si>
  <si>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</si>
  <si>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</si>
  <si>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</si>
  <si>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</si>
  <si>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</si>
  <si>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</si>
  <si>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</si>
  <si>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</si>
  <si>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</si>
  <si>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</si>
  <si>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</si>
  <si>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</si>
  <si>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</si>
  <si>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</si>
  <si>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</si>
  <si>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</si>
  <si>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</si>
  <si>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</si>
  <si>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</si>
  <si>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</si>
  <si>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</si>
  <si>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</si>
  <si>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</si>
  <si>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</si>
  <si>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</si>
  <si>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</si>
  <si>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</si>
  <si>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</si>
  <si>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</si>
  <si>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</si>
  <si>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</si>
  <si>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</si>
  <si>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</si>
  <si>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</si>
  <si>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</si>
  <si>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</si>
  <si>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</si>
  <si>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</si>
  <si>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</si>
  <si>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</si>
  <si>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</si>
  <si>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</si>
  <si>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</si>
  <si>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</si>
  <si>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</si>
  <si>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</si>
  <si>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</si>
  <si>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</si>
  <si>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</si>
  <si>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</si>
  <si>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</si>
  <si>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</si>
  <si>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</si>
  <si>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</si>
  <si>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</si>
  <si>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</si>
  <si>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</si>
  <si>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</si>
  <si>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</si>
  <si>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</si>
  <si>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</si>
  <si>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</si>
  <si>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</si>
  <si>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</si>
  <si>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</si>
  <si>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</si>
  <si>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</si>
  <si>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</si>
  <si>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</si>
  <si>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</si>
  <si>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</si>
  <si>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</si>
  <si>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</si>
  <si>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</si>
  <si>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</si>
  <si>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</si>
  <si>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</si>
  <si>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</si>
  <si>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</si>
  <si>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</si>
  <si>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</si>
  <si>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</si>
  <si>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</si>
  <si>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</si>
  <si>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</si>
  <si>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</si>
  <si>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</si>
  <si>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</si>
  <si>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</si>
  <si>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</si>
  <si>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</si>
  <si>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</si>
  <si>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</si>
  <si>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</si>
  <si>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</si>
  <si>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</si>
  <si>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</si>
  <si>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</si>
  <si>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</si>
  <si>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</si>
  <si>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</si>
  <si>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</si>
  <si>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</si>
  <si>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</si>
  <si>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</si>
  <si>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</si>
  <si>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</si>
  <si>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</si>
  <si>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</si>
  <si>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</si>
  <si>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</si>
  <si>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</si>
  <si>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</si>
  <si>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</si>
  <si>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</si>
  <si>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</si>
  <si>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</si>
  <si>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</si>
  <si>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</si>
  <si>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</si>
  <si>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</si>
  <si>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</si>
  <si>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</si>
  <si>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</si>
  <si>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</si>
  <si>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</si>
  <si>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</si>
  <si>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</si>
  <si>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</si>
  <si>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</si>
  <si>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</si>
  <si>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</si>
  <si>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</si>
  <si>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</si>
  <si>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</si>
  <si>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</si>
  <si>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</si>
  <si>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</si>
  <si>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</si>
  <si>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</si>
  <si>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</si>
  <si>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</si>
  <si>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</si>
  <si>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</si>
  <si>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</si>
  <si>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</si>
  <si>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</si>
  <si>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</si>
  <si>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</si>
  <si>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</si>
  <si>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</si>
  <si>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</si>
  <si>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</si>
  <si>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</si>
  <si>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</si>
  <si>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</si>
  <si>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</si>
  <si>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</si>
  <si>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</si>
  <si>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</si>
  <si>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</si>
  <si>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</si>
  <si>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</si>
  <si>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</si>
  <si>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</si>
  <si>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</si>
  <si>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</si>
  <si>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</si>
  <si>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</si>
  <si>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</si>
  <si>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</si>
  <si>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</si>
  <si>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</si>
  <si>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</si>
  <si>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</si>
  <si>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</si>
  <si>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</si>
  <si>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</si>
  <si>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</si>
  <si>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</si>
  <si>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</si>
  <si>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</si>
  <si>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</si>
  <si>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</si>
  <si>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</si>
  <si>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</si>
  <si>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</si>
  <si>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</si>
  <si>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</si>
  <si>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</si>
  <si>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</si>
  <si>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</si>
  <si>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</si>
  <si>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</si>
  <si>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</si>
  <si>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</si>
  <si>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</si>
  <si>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</si>
  <si>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</si>
  <si>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</si>
  <si>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</si>
  <si>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</si>
  <si>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</si>
  <si>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</si>
  <si>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</si>
  <si>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</si>
  <si>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</si>
  <si>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</si>
  <si>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</si>
  <si>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</si>
  <si>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</si>
  <si>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</si>
  <si>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</si>
  <si>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</si>
  <si>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</si>
  <si>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</si>
  <si>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</si>
  <si>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</si>
  <si>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</si>
  <si>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</si>
  <si>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</si>
  <si>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</si>
  <si>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</si>
  <si>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</si>
  <si>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</si>
  <si>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</si>
  <si>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</si>
  <si>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</si>
  <si>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</si>
  <si>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</si>
  <si>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</si>
  <si>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</si>
  <si>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</si>
  <si>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</si>
  <si>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</si>
  <si>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</si>
  <si>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</si>
  <si>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</si>
  <si>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</si>
  <si>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</si>
  <si>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</si>
  <si>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</si>
  <si>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</si>
  <si>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</si>
  <si>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</si>
  <si>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</si>
  <si>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</si>
  <si>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</si>
  <si>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</si>
  <si>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</si>
  <si>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</si>
  <si>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</si>
  <si>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</si>
  <si>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</si>
  <si>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</si>
  <si>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</si>
  <si>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</si>
  <si>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</si>
  <si>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</si>
  <si>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</si>
  <si>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</si>
  <si>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</si>
  <si>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</si>
  <si>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</si>
  <si>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</si>
  <si>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</si>
  <si>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</si>
  <si>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</si>
  <si>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</si>
  <si>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</si>
  <si>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</si>
  <si>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</si>
  <si>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</si>
  <si>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</si>
  <si>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</si>
  <si>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</si>
  <si>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</si>
  <si>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</si>
  <si>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</si>
  <si>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</si>
  <si>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</si>
  <si>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</si>
  <si>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</si>
  <si>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</si>
  <si>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</si>
  <si>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</si>
  <si>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</si>
  <si>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</si>
  <si>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</si>
  <si>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</si>
  <si>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</si>
  <si>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</si>
  <si>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</si>
  <si>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</si>
  <si>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</si>
  <si>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</si>
  <si>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</si>
  <si>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</si>
  <si>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</si>
  <si>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</si>
  <si>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</si>
  <si>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</si>
  <si>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</si>
  <si>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</si>
  <si>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</si>
  <si>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</si>
  <si>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</si>
  <si>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</si>
  <si>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</si>
  <si>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</si>
  <si>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</si>
  <si>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</si>
  <si>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</si>
  <si>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</si>
  <si>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</si>
  <si>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</si>
  <si>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</si>
  <si>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</si>
  <si>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</si>
  <si>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</si>
  <si>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</si>
  <si>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</si>
  <si>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</si>
  <si>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</si>
  <si>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</si>
  <si>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</si>
  <si>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</si>
  <si>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</si>
  <si>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</si>
  <si>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</si>
  <si>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</si>
  <si>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</si>
  <si>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</si>
  <si>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</si>
  <si>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</si>
  <si>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</si>
  <si>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</si>
  <si>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</si>
  <si>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</si>
  <si>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</si>
  <si>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</si>
  <si>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</si>
  <si>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</si>
  <si>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</si>
  <si>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</si>
  <si>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</si>
  <si>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</si>
  <si>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</si>
  <si>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</si>
  <si>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</si>
  <si>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</si>
  <si>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</si>
  <si>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</si>
  <si>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</si>
  <si>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</si>
  <si>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</si>
  <si>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</si>
  <si>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</si>
  <si>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</si>
  <si>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</si>
  <si>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</si>
  <si>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</si>
  <si>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</si>
  <si>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</si>
  <si>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</si>
  <si>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</si>
  <si>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</si>
  <si>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</si>
  <si>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</si>
  <si>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</si>
  <si>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</si>
  <si>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</si>
  <si>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</si>
  <si>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</si>
  <si>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</si>
  <si>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</si>
  <si>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</si>
  <si>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</si>
  <si>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</si>
  <si>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</si>
  <si>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</si>
  <si>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</si>
  <si>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</si>
  <si>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</si>
  <si>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</si>
  <si>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</si>
  <si>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</si>
  <si>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</si>
  <si>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</si>
  <si>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</si>
  <si>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</si>
  <si>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</si>
  <si>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</si>
  <si>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</si>
  <si>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</si>
  <si>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</si>
  <si>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</si>
  <si>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</si>
  <si>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</si>
  <si>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</si>
  <si>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</si>
  <si>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</si>
  <si>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</si>
  <si>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</si>
  <si>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</si>
  <si>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</si>
  <si>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</si>
  <si>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</si>
  <si>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</si>
  <si>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</si>
  <si>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</si>
  <si>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</si>
  <si>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</si>
  <si>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</si>
  <si>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</si>
  <si>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</si>
  <si>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</si>
  <si>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</si>
  <si>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</si>
  <si>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</si>
  <si>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</si>
  <si>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</si>
  <si>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</si>
  <si>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</si>
  <si>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</si>
  <si>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</si>
  <si>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</si>
  <si>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</si>
  <si>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</si>
  <si>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</si>
  <si>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</si>
  <si>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</si>
  <si>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</si>
  <si>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</si>
  <si>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</si>
  <si>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</si>
  <si>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</si>
  <si>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</si>
  <si>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</si>
  <si>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</si>
  <si>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</si>
  <si>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</si>
  <si>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</si>
  <si>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</si>
  <si>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</si>
  <si>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</si>
  <si>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</si>
  <si>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</si>
  <si>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</si>
  <si>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</si>
  <si>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</si>
  <si>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</si>
  <si>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</si>
  <si>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</si>
  <si>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</si>
  <si>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</si>
  <si>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</si>
  <si>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</si>
  <si>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</si>
  <si>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</si>
  <si>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</si>
  <si>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</si>
  <si>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</si>
  <si>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</si>
  <si>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</si>
  <si>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</si>
  <si>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</si>
  <si>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</si>
  <si>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</si>
  <si>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</si>
  <si>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</si>
  <si>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</si>
  <si>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</si>
  <si>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</si>
  <si>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</si>
  <si>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</si>
  <si>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</si>
  <si>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</si>
  <si>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</si>
  <si>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</si>
  <si>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</si>
  <si>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</si>
  <si>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</si>
  <si>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</si>
  <si>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</si>
  <si>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</si>
  <si>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</si>
  <si>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</si>
  <si>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</si>
  <si>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</si>
  <si>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</si>
  <si>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</si>
  <si>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</si>
  <si>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</si>
  <si>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</si>
  <si>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</si>
  <si>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</si>
  <si>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</si>
  <si>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</si>
  <si>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</si>
  <si>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</si>
  <si>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</si>
  <si>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</si>
  <si>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</si>
  <si>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</si>
  <si>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</si>
  <si>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</si>
  <si>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</si>
  <si>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</si>
  <si>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</si>
  <si>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</si>
  <si>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</si>
  <si>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</si>
  <si>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</si>
  <si>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</si>
  <si>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</si>
  <si>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</si>
  <si>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</si>
  <si>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</si>
  <si>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</si>
  <si>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</si>
  <si>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</si>
  <si>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</si>
  <si>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</si>
  <si>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</si>
  <si>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</si>
  <si>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</si>
  <si>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</si>
  <si>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</si>
  <si>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</si>
  <si>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</si>
  <si>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</si>
  <si>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</si>
  <si>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</si>
  <si>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</si>
  <si>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</si>
  <si>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</si>
  <si>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</si>
  <si>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</si>
  <si>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</si>
  <si>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</si>
  <si>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</si>
  <si>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</si>
  <si>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</si>
  <si>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</si>
  <si>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</si>
  <si>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</si>
  <si>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</si>
  <si>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</si>
  <si>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</si>
  <si>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</si>
  <si>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</si>
  <si>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</si>
  <si>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</si>
  <si>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</si>
  <si>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</si>
  <si>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</si>
  <si>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</si>
  <si>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</si>
  <si>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</si>
  <si>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</si>
  <si>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</si>
  <si>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</si>
  <si>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</si>
  <si>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</si>
  <si>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</si>
  <si>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</si>
  <si>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</si>
  <si>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</si>
  <si>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</si>
  <si>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</si>
  <si>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</si>
  <si>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</si>
  <si>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</si>
  <si>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</si>
  <si>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</si>
  <si>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</si>
  <si>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</si>
  <si>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</si>
  <si>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</si>
  <si>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</si>
  <si>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</si>
  <si>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</si>
  <si>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</si>
  <si>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</si>
  <si>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</si>
  <si>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</si>
  <si>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</si>
  <si>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</si>
  <si>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</si>
  <si>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</si>
  <si>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</si>
  <si>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</si>
  <si>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</si>
  <si>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</si>
  <si>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</si>
  <si>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</si>
  <si>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</si>
  <si>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</si>
  <si>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</si>
  <si>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</si>
  <si>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</si>
  <si>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</si>
  <si>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</si>
  <si>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</si>
  <si>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</si>
  <si>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</si>
  <si>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</si>
  <si>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</si>
  <si>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</si>
  <si>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</si>
  <si>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</si>
  <si>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</si>
  <si>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</si>
  <si>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</si>
  <si>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</si>
  <si>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</si>
  <si>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</si>
  <si>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</si>
  <si>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</si>
  <si>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</si>
  <si>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</si>
  <si>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</si>
  <si>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</si>
  <si>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</si>
  <si>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</si>
  <si>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</si>
  <si>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</si>
  <si>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</si>
  <si>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</si>
  <si>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</si>
  <si>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</si>
  <si>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</si>
  <si>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</si>
  <si>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</si>
  <si>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</si>
  <si>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</si>
  <si>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</si>
  <si>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</si>
  <si>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</si>
  <si>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</si>
  <si>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</si>
  <si>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</si>
  <si>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</si>
  <si>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</si>
  <si>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</si>
  <si>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</si>
  <si>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</si>
  <si>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</si>
  <si>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</si>
  <si>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</si>
  <si>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</si>
  <si>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</si>
  <si>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</si>
  <si>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</si>
  <si>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</si>
  <si>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</si>
  <si>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</si>
  <si>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</si>
  <si>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</si>
  <si>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</si>
  <si>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</si>
  <si>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</si>
  <si>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</si>
  <si>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</si>
  <si>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</si>
  <si>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</si>
  <si>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</si>
  <si>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</si>
  <si>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</si>
  <si>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</si>
  <si>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</si>
  <si>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</si>
  <si>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</si>
  <si>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</si>
  <si>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</si>
  <si>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</si>
  <si>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</si>
  <si>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</si>
  <si>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</si>
  <si>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</si>
  <si>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</si>
  <si>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</si>
  <si>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</si>
  <si>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</si>
  <si>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</si>
  <si>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</si>
  <si>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</si>
  <si>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</si>
  <si>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</si>
  <si>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</si>
  <si>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</si>
  <si>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</si>
  <si>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</si>
  <si>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</si>
  <si>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</si>
  <si>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</si>
  <si>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</si>
  <si>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</si>
  <si>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</si>
  <si>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</si>
  <si>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</si>
  <si>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</si>
  <si>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</si>
  <si>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</si>
  <si>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</si>
  <si>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</si>
  <si>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</si>
  <si>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</si>
  <si>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</si>
  <si>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</si>
  <si>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</si>
  <si>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</si>
  <si>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</si>
  <si>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</si>
  <si>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</si>
  <si>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</si>
  <si>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</si>
  <si>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</si>
  <si>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</si>
  <si>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</si>
  <si>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</si>
  <si>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</si>
  <si>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</si>
  <si>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</si>
  <si>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</si>
  <si>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</si>
  <si>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</si>
  <si>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</si>
  <si>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</si>
  <si>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</si>
  <si>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</si>
  <si>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</si>
  <si>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</si>
  <si>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</si>
  <si>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</si>
  <si>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</si>
  <si>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</si>
  <si>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</si>
  <si>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</si>
  <si>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</si>
  <si>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</si>
  <si>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</si>
  <si>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</si>
  <si>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</si>
  <si>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</si>
  <si>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</si>
  <si>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</si>
  <si>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</si>
  <si>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</si>
  <si>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</si>
  <si>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</si>
  <si>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</si>
  <si>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</si>
  <si>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</si>
  <si>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</si>
  <si>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</si>
  <si>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</si>
  <si>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</si>
  <si>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</si>
  <si>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</si>
  <si>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</si>
  <si>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</si>
  <si>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</si>
  <si>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</si>
  <si>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</si>
  <si>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</si>
  <si>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</si>
  <si>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</si>
  <si>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</si>
  <si>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</si>
  <si>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</si>
  <si>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</si>
  <si>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</si>
  <si>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</si>
  <si>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</si>
  <si>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</si>
  <si>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</si>
  <si>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</si>
  <si>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</si>
  <si>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</si>
  <si>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</si>
  <si>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</si>
  <si>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</si>
  <si>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</si>
  <si>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</si>
  <si>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</si>
  <si>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</si>
  <si>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</si>
  <si>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</si>
  <si>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</si>
  <si>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</si>
  <si>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</si>
  <si>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</si>
  <si>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</si>
  <si>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</si>
  <si>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</si>
  <si>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</si>
  <si>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</si>
  <si>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</si>
  <si>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</si>
  <si>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</si>
  <si>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</si>
  <si>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</si>
  <si>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</si>
  <si>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</si>
  <si>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</si>
  <si>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</si>
  <si>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</si>
  <si>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</si>
  <si>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</si>
  <si>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</si>
  <si>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</si>
  <si>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</si>
  <si>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</si>
  <si>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</si>
  <si>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</si>
  <si>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</si>
  <si>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</si>
  <si>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</si>
  <si>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</si>
  <si>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</si>
  <si>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</si>
  <si>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</si>
  <si>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</si>
  <si>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</si>
  <si>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</si>
  <si>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</si>
  <si>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</si>
  <si>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</si>
  <si>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</si>
  <si>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</si>
  <si>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</si>
  <si>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</si>
  <si>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</si>
  <si>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</si>
  <si>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</si>
  <si>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</si>
  <si>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</si>
  <si>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</si>
  <si>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</si>
  <si>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</si>
  <si>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</si>
  <si>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</si>
  <si>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</si>
  <si>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</si>
  <si>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</si>
  <si>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</si>
  <si>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</si>
  <si>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</si>
  <si>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</si>
  <si>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</si>
  <si>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</si>
  <si>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</si>
  <si>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</si>
  <si>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</si>
  <si>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</si>
  <si>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</si>
  <si>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</si>
  <si>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</si>
  <si>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</si>
  <si>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</si>
  <si>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</si>
  <si>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</si>
  <si>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</si>
  <si>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</si>
  <si>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</si>
  <si>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</si>
  <si>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</si>
  <si>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</si>
  <si>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</si>
  <si>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</si>
  <si>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</si>
  <si>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</si>
  <si>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</si>
  <si>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</si>
  <si>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</si>
  <si>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</si>
  <si>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</si>
  <si>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</si>
  <si>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</si>
  <si>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</si>
  <si>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</si>
  <si>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</si>
  <si>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</si>
  <si>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</si>
  <si>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</si>
  <si>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</si>
  <si>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</si>
  <si>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</si>
  <si>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</si>
  <si>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</si>
  <si>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</si>
  <si>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</si>
  <si>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</si>
  <si>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</si>
  <si>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</si>
  <si>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</si>
  <si>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</si>
  <si>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</si>
  <si>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</si>
  <si>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</si>
  <si>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</si>
  <si>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</si>
  <si>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</si>
  <si>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</si>
  <si>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</si>
  <si>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</si>
  <si>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</si>
  <si>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</si>
  <si>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</si>
  <si>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</si>
  <si>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</si>
  <si>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</si>
  <si>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</si>
  <si>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</si>
  <si>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</si>
  <si>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</si>
  <si>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</si>
  <si>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</si>
  <si>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</si>
  <si>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</si>
  <si>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</si>
  <si>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</si>
  <si>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</si>
  <si>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</si>
  <si>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</si>
  <si>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</si>
  <si>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</si>
  <si>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</si>
  <si>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</si>
  <si>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</si>
  <si>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</si>
  <si>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</si>
  <si>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</si>
  <si>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</si>
  <si>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</si>
  <si>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</si>
  <si>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</si>
  <si>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</si>
  <si>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</si>
  <si>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</si>
  <si>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</si>
  <si>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</si>
  <si>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</si>
  <si>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</si>
  <si>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</si>
  <si>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</si>
  <si>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</si>
  <si>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</si>
  <si>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</si>
  <si>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</si>
  <si>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</si>
  <si>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</si>
  <si>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</si>
  <si>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</si>
  <si>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</si>
  <si>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</si>
  <si>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</si>
  <si>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</si>
  <si>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</si>
  <si>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</si>
  <si>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</si>
  <si>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</si>
  <si>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</si>
  <si>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</si>
  <si>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</si>
  <si>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</si>
  <si>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</si>
  <si>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</si>
  <si>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</si>
  <si>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</si>
  <si>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</si>
  <si>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</si>
  <si>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</si>
  <si>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</si>
  <si>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</si>
  <si>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</si>
  <si>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</si>
  <si>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</si>
  <si>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</si>
  <si>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</si>
  <si>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</si>
  <si>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</si>
  <si>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</si>
  <si>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</si>
  <si>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</si>
  <si>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</si>
  <si>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</si>
  <si>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</si>
  <si>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</si>
  <si>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</si>
  <si>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</si>
  <si>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</si>
  <si>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</si>
  <si>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</si>
  <si>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</si>
  <si>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</si>
  <si>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</si>
  <si>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</si>
  <si>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</si>
  <si>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</si>
  <si>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</si>
  <si>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</si>
  <si>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</si>
  <si>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</si>
  <si>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</si>
  <si>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</si>
  <si>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</si>
  <si>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</si>
  <si>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</si>
  <si>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</si>
  <si>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</si>
  <si>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</si>
  <si>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</si>
  <si>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</si>
  <si>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</si>
  <si>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</si>
  <si>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</si>
  <si>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</si>
  <si>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</si>
  <si>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</si>
  <si>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</si>
  <si>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</si>
  <si>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</si>
  <si>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</si>
  <si>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</si>
  <si>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</si>
  <si>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</si>
  <si>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</si>
  <si>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</si>
  <si>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</si>
  <si>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</si>
  <si>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</si>
  <si>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</si>
  <si>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</si>
  <si>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</si>
  <si>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</si>
  <si>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</si>
  <si>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</si>
  <si>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</si>
  <si>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</si>
  <si>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</si>
  <si>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</si>
  <si>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</si>
  <si>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</si>
  <si>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</si>
  <si>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</si>
  <si>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</si>
  <si>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</si>
  <si>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</si>
  <si>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</si>
  <si>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</si>
  <si>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</si>
  <si>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</si>
  <si>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</si>
  <si>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</si>
  <si>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</si>
  <si>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</si>
  <si>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</si>
  <si>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</si>
  <si>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</si>
  <si>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</si>
  <si>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</si>
  <si>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</si>
  <si>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</si>
  <si>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</si>
  <si>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</si>
  <si>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</si>
  <si>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</si>
  <si>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</si>
  <si>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</si>
  <si>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</si>
  <si>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</si>
  <si>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</si>
  <si>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</si>
  <si>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</si>
  <si>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</si>
  <si>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</si>
  <si>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</si>
  <si>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</si>
  <si>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</si>
  <si>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</si>
  <si>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</si>
  <si>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</si>
  <si>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</si>
  <si>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</si>
  <si>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</si>
  <si>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</si>
  <si>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</si>
  <si>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</si>
  <si>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</si>
  <si>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</si>
  <si>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</si>
  <si>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</si>
  <si>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</si>
  <si>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</si>
  <si>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</si>
  <si>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</si>
  <si>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</si>
  <si>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</si>
  <si>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</si>
  <si>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</si>
  <si>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</si>
  <si>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</si>
  <si>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</si>
  <si>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</si>
  <si>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</si>
  <si>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</si>
  <si>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</si>
  <si>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</si>
  <si>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</si>
  <si>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</si>
  <si>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</si>
  <si>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</si>
  <si>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</si>
  <si>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</si>
  <si>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</si>
  <si>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</si>
  <si>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</si>
  <si>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</si>
  <si>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</si>
  <si>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</si>
  <si>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</si>
  <si>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</si>
  <si>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</si>
  <si>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</si>
  <si>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</si>
  <si>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</si>
  <si>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</si>
  <si>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</si>
  <si>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</si>
  <si>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</si>
  <si>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</si>
  <si>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</si>
  <si>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</si>
  <si>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</si>
  <si>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</si>
  <si>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</si>
  <si>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</si>
  <si>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</si>
  <si>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</si>
  <si>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</si>
  <si>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</si>
  <si>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</si>
  <si>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</si>
  <si>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</si>
  <si>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</si>
  <si>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</si>
  <si>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</si>
  <si>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</si>
  <si>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</si>
  <si>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</si>
  <si>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</si>
  <si>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</si>
  <si>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</si>
  <si>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</si>
  <si>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</si>
  <si>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</si>
  <si>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</si>
  <si>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</si>
  <si>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</si>
  <si>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</si>
  <si>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</si>
  <si>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</si>
  <si>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</si>
  <si>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</si>
  <si>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</si>
  <si>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</si>
  <si>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</si>
  <si>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</si>
  <si>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</si>
  <si>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</si>
  <si>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</si>
  <si>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</si>
  <si>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</si>
  <si>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</si>
  <si>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</si>
  <si>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</si>
  <si>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</si>
  <si>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</si>
  <si>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</si>
  <si>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</si>
  <si>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</si>
  <si>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</si>
  <si>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</si>
  <si>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</si>
  <si>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</si>
  <si>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</si>
  <si>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</si>
  <si>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</si>
  <si>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</si>
  <si>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</si>
  <si>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</si>
  <si>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</si>
  <si>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</si>
  <si>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</si>
  <si>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</si>
  <si>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</si>
  <si>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</si>
  <si>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</si>
  <si>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</si>
  <si>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</si>
  <si>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</si>
  <si>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</si>
  <si>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</si>
  <si>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</si>
  <si>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</si>
  <si>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</si>
  <si>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</si>
  <si>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</si>
  <si>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</si>
  <si>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</si>
  <si>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</si>
  <si>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</si>
  <si>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</si>
  <si>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</si>
  <si>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</si>
  <si>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</si>
  <si>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</si>
  <si>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</si>
  <si>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</si>
  <si>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</si>
  <si>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</si>
  <si>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</si>
  <si>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</si>
  <si>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</si>
  <si>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</si>
  <si>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</si>
  <si>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</si>
  <si>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</si>
  <si>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</si>
  <si>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</si>
  <si>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</si>
  <si>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</si>
  <si>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</si>
  <si>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</si>
  <si>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</si>
  <si>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</si>
  <si>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</si>
  <si>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</si>
  <si>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</si>
  <si>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</si>
  <si>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</si>
  <si>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</si>
  <si>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</si>
  <si>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</si>
  <si>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</si>
  <si>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</si>
  <si>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</si>
  <si>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</si>
  <si>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</si>
  <si>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</si>
  <si>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</si>
  <si>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</si>
  <si>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</si>
  <si>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</si>
  <si>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</si>
  <si>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</si>
  <si>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</si>
  <si>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</si>
  <si>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</si>
  <si>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</si>
  <si>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</si>
  <si>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</si>
  <si>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</si>
  <si>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</si>
  <si>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</si>
  <si>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</si>
  <si>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</si>
  <si>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</si>
  <si>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</si>
  <si>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</si>
  <si>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</si>
  <si>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</si>
  <si>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</si>
  <si>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</si>
  <si>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</si>
  <si>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</si>
  <si>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</si>
  <si>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</si>
  <si>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</si>
  <si>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</si>
  <si>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</si>
  <si>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</si>
  <si>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</si>
  <si>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</si>
  <si>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</si>
  <si>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</si>
  <si>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</si>
  <si>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</si>
  <si>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</si>
  <si>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</si>
  <si>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</si>
  <si>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</si>
  <si>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</si>
  <si>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</si>
  <si>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</si>
  <si>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</si>
  <si>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</si>
  <si>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</si>
  <si>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</si>
  <si>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</si>
  <si>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</si>
  <si>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</si>
  <si>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</si>
  <si>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</si>
  <si>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</si>
  <si>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</si>
  <si>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</si>
  <si>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</si>
  <si>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</si>
  <si>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</si>
  <si>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</si>
  <si>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</si>
  <si>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</si>
  <si>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</si>
  <si>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</si>
  <si>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</si>
  <si>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</si>
  <si>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</si>
  <si>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</si>
  <si>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</si>
  <si>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</si>
  <si>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</si>
  <si>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</si>
  <si>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</si>
  <si>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</si>
  <si>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</si>
  <si>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</si>
  <si>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</si>
  <si>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</si>
  <si>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</si>
  <si>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</si>
  <si>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</si>
  <si>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</si>
  <si>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</si>
  <si>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</si>
  <si>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</si>
  <si>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</si>
  <si>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</si>
  <si>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</si>
  <si>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</si>
  <si>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</si>
  <si>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</si>
  <si>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</si>
  <si>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</si>
  <si>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</si>
  <si>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</si>
  <si>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</si>
  <si>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</si>
  <si>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</si>
  <si>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</si>
  <si>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</si>
  <si>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</si>
  <si>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</si>
  <si>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</si>
  <si>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</si>
  <si>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</si>
  <si>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</si>
  <si>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</si>
  <si>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</si>
  <si>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</si>
  <si>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</si>
  <si>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</si>
  <si>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</si>
  <si>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</si>
  <si>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</si>
  <si>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</si>
  <si>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</si>
  <si>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</si>
  <si>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</si>
  <si>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</si>
  <si>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</si>
  <si>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</si>
  <si>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</si>
  <si>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</si>
  <si>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</si>
  <si>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</si>
  <si>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</si>
  <si>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</si>
  <si>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</si>
  <si>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</si>
  <si>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</si>
  <si>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</si>
  <si>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</si>
  <si>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</si>
  <si>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</si>
  <si>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</si>
  <si>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</si>
  <si>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</si>
  <si>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</si>
  <si>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</si>
  <si>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</si>
  <si>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</si>
  <si>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</si>
  <si>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</si>
  <si>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</si>
  <si>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</si>
  <si>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</si>
  <si>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</si>
  <si>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</si>
  <si>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</si>
  <si>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</si>
  <si>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</si>
  <si>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</si>
  <si>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</si>
  <si>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</si>
  <si>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</si>
  <si>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</si>
  <si>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</si>
  <si>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</si>
  <si>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</si>
  <si>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</si>
  <si>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</si>
  <si>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</si>
  <si>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</si>
  <si>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</si>
  <si>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</si>
  <si>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</si>
  <si>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</si>
  <si>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</si>
  <si>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</si>
  <si>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</si>
  <si>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</si>
  <si>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</si>
  <si>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</si>
  <si>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</si>
  <si>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</si>
  <si>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</si>
  <si>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</si>
  <si>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</si>
  <si>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</si>
  <si>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</si>
  <si>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</si>
  <si>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</si>
  <si>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</si>
  <si>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</si>
  <si>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</si>
  <si>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</si>
  <si>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</si>
  <si>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</si>
  <si>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</si>
  <si>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</si>
  <si>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</si>
  <si>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</si>
  <si>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</si>
  <si>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</si>
  <si>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</si>
  <si>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</si>
  <si>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</si>
  <si>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</si>
  <si>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</si>
  <si>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</si>
  <si>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</si>
  <si>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</si>
  <si>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</si>
  <si>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</si>
  <si>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</si>
  <si>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</si>
  <si>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</si>
  <si>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</si>
  <si>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</si>
  <si>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</si>
  <si>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</si>
  <si>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</si>
  <si>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</si>
  <si>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</si>
  <si>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</si>
  <si>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</si>
  <si>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</si>
  <si>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</si>
  <si>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</si>
  <si>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</si>
  <si>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</si>
  <si>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</si>
  <si>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</si>
  <si>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</si>
  <si>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</si>
  <si>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</si>
  <si>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</si>
  <si>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</si>
  <si>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</si>
  <si>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</si>
  <si>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</si>
  <si>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</si>
  <si>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</si>
  <si>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</si>
  <si>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</si>
  <si>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</si>
  <si>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</si>
  <si>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</si>
  <si>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</si>
  <si>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</si>
  <si>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</si>
  <si>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</si>
  <si>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</si>
  <si>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</si>
  <si>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</si>
  <si>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</si>
  <si>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</si>
  <si>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</si>
  <si>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</si>
  <si>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</si>
  <si>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</si>
  <si>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</si>
  <si>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</si>
  <si>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</si>
  <si>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</si>
  <si>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</si>
  <si>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</si>
  <si>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</si>
  <si>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</si>
  <si>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</si>
  <si>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</si>
  <si>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</si>
  <si>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</si>
  <si>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</si>
  <si>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</si>
  <si>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</si>
  <si>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</si>
  <si>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</si>
  <si>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</si>
  <si>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</si>
  <si>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</si>
  <si>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</si>
  <si>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</si>
  <si>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</si>
  <si>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</si>
  <si>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</si>
  <si>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</si>
  <si>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</si>
  <si>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</si>
  <si>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</si>
  <si>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</si>
  <si>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</si>
  <si>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</si>
  <si>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</si>
  <si>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</si>
  <si>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</si>
  <si>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</si>
  <si>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</si>
  <si>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</si>
  <si>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</si>
  <si>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</si>
  <si>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</si>
  <si>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</si>
  <si>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</si>
  <si>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</si>
  <si>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</si>
  <si>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</si>
  <si>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</si>
  <si>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</si>
  <si>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</si>
  <si>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</si>
  <si>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</si>
  <si>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</si>
  <si>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</si>
  <si>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</si>
  <si>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</si>
  <si>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</si>
  <si>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</si>
  <si>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</si>
  <si>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</si>
  <si>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</si>
  <si>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</si>
  <si>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</si>
  <si>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</si>
  <si>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</si>
  <si>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</si>
  <si>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</si>
  <si>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</si>
  <si>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</si>
  <si>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</si>
  <si>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</si>
  <si>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</si>
  <si>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</si>
  <si>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</si>
  <si>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</si>
  <si>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</si>
  <si>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</si>
  <si>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</si>
  <si>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</si>
  <si>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</si>
  <si>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</si>
  <si>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</si>
  <si>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</si>
  <si>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</si>
  <si>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</si>
  <si>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</si>
  <si>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</si>
  <si>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</si>
  <si>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</si>
  <si>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</si>
  <si>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</si>
  <si>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</si>
  <si>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</si>
  <si>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</si>
  <si>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</si>
  <si>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</si>
  <si>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</si>
  <si>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</si>
  <si>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</si>
  <si>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</si>
  <si>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</si>
  <si>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</si>
  <si>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</si>
  <si>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</si>
  <si>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</si>
  <si>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</si>
  <si>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</si>
  <si>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</si>
  <si>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</si>
  <si>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</si>
  <si>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</si>
  <si>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</si>
  <si>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</si>
  <si>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</si>
  <si>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</si>
  <si>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</si>
  <si>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</si>
  <si>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</si>
  <si>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</si>
  <si>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</si>
  <si>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</si>
  <si>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</si>
  <si>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</si>
  <si>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</si>
  <si>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</si>
  <si>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</si>
  <si>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</si>
  <si>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</si>
  <si>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</si>
  <si>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</si>
  <si>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</si>
  <si>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</si>
  <si>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</si>
  <si>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</si>
  <si>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</si>
  <si>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</si>
  <si>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</si>
  <si>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</si>
  <si>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</si>
  <si>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</si>
  <si>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</si>
  <si>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</si>
  <si>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</si>
  <si>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</si>
  <si>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</si>
  <si>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</si>
  <si>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</si>
  <si>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</si>
  <si>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</si>
  <si>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</si>
  <si>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</si>
  <si>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</si>
  <si>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</si>
  <si>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</si>
  <si>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</si>
  <si>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</si>
  <si>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</si>
  <si>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</si>
  <si>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</si>
  <si>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</si>
  <si>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</si>
  <si>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</si>
  <si>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</si>
  <si>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</si>
  <si>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</si>
  <si>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</si>
  <si>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</si>
  <si>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</si>
  <si>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</si>
  <si>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</si>
  <si>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</si>
  <si>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</si>
  <si>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</si>
  <si>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</si>
  <si>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</si>
  <si>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</si>
  <si>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</si>
  <si>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</si>
  <si>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</si>
  <si>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</si>
  <si>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</si>
  <si>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</si>
  <si>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</si>
  <si>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</si>
  <si>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</si>
  <si>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</si>
  <si>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</si>
  <si>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</si>
  <si>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</si>
  <si>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</si>
  <si>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</si>
  <si>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</si>
  <si>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</si>
  <si>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</si>
  <si>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</si>
  <si>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</si>
  <si>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</si>
  <si>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</si>
  <si>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</si>
  <si>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</si>
  <si>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</si>
  <si>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</si>
  <si>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</si>
  <si>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</si>
  <si>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</si>
  <si>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</si>
  <si>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</si>
  <si>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</si>
  <si>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</si>
  <si>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</si>
  <si>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</si>
  <si>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</si>
  <si>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</si>
  <si>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</si>
  <si>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</si>
  <si>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</si>
  <si>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</si>
  <si>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</si>
  <si>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</si>
  <si>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</si>
  <si>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</si>
  <si>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</si>
  <si>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</si>
  <si>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</si>
  <si>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</si>
  <si>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</si>
  <si>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</si>
  <si>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</si>
  <si>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</si>
  <si>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</si>
  <si>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</si>
  <si>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</si>
  <si>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</si>
  <si>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</si>
  <si>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</si>
  <si>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</si>
  <si>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</si>
  <si>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</si>
  <si>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</si>
  <si>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</si>
  <si>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</si>
  <si>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</si>
  <si>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</si>
  <si>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</si>
  <si>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</si>
  <si>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</si>
  <si>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</si>
  <si>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</si>
  <si>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</si>
  <si>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</si>
  <si>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</si>
  <si>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</si>
  <si>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</si>
  <si>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</si>
  <si>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</si>
  <si>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</si>
  <si>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</si>
  <si>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</si>
  <si>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</si>
  <si>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</si>
  <si>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</si>
  <si>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</si>
  <si>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</si>
  <si>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</si>
  <si>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</si>
  <si>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</si>
  <si>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</si>
  <si>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</si>
  <si>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</si>
  <si>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</si>
  <si>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</si>
  <si>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</si>
  <si>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</si>
  <si>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</si>
  <si>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</si>
  <si>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</si>
  <si>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</si>
  <si>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</si>
  <si>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</si>
  <si>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</si>
  <si>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</si>
  <si>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</si>
  <si>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</si>
  <si>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</si>
  <si>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</si>
  <si>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</si>
  <si>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</si>
  <si>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</si>
  <si>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</si>
  <si>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</si>
  <si>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</si>
  <si>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</si>
  <si>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</si>
  <si>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</si>
  <si>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</si>
  <si>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</si>
  <si>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</si>
  <si>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</si>
  <si>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</si>
  <si>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</si>
  <si>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</si>
  <si>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</si>
  <si>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</si>
  <si>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</si>
  <si>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</si>
  <si>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</si>
  <si>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</si>
  <si>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</si>
  <si>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</si>
  <si>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</si>
  <si>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</si>
  <si>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</si>
  <si>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</si>
  <si>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</si>
  <si>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</si>
  <si>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</si>
  <si>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</si>
  <si>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</si>
  <si>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</si>
  <si>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</si>
  <si>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</si>
  <si>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</si>
  <si>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</si>
  <si>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</si>
  <si>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</si>
  <si>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</si>
  <si>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</si>
  <si>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</si>
  <si>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</si>
  <si>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</si>
  <si>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</si>
  <si>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</si>
  <si>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</si>
  <si>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</si>
  <si>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</si>
  <si>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</si>
  <si>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</si>
  <si>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</si>
  <si>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</si>
  <si>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</si>
  <si>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</si>
  <si>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</si>
  <si>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</si>
  <si>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</si>
  <si>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</si>
  <si>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</si>
  <si>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</si>
  <si>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</si>
  <si>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</si>
  <si>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</si>
  <si>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</si>
  <si>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</si>
  <si>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</si>
  <si>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</si>
  <si>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</si>
  <si>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</si>
  <si>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</si>
  <si>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</si>
  <si>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</si>
  <si>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</si>
  <si>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</si>
  <si>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</si>
  <si>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</si>
  <si>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</si>
  <si>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</si>
  <si>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</si>
  <si>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</si>
  <si>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</si>
  <si>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</si>
  <si>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</si>
  <si>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</si>
  <si>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</si>
  <si>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</si>
  <si>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</si>
  <si>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</si>
  <si>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</si>
  <si>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</si>
  <si>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</si>
  <si>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</si>
  <si>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</si>
  <si>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</si>
  <si>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</si>
  <si>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</si>
  <si>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</si>
  <si>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</si>
  <si>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</si>
  <si>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</si>
  <si>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</si>
  <si>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</si>
  <si>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</si>
  <si>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</si>
  <si>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</si>
  <si>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</si>
  <si>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</si>
  <si>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</si>
  <si>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</si>
  <si>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</si>
  <si>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</si>
  <si>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</si>
  <si>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</si>
  <si>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</si>
  <si>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</si>
  <si>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</si>
  <si>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</si>
  <si>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</si>
  <si>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</si>
  <si>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</si>
  <si>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</si>
  <si>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</si>
  <si>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</si>
  <si>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</si>
  <si>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</si>
  <si>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</si>
  <si>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</si>
  <si>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</si>
  <si>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</si>
  <si>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</si>
  <si>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</si>
  <si>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</si>
  <si>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</si>
  <si>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</si>
  <si>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</si>
  <si>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</si>
  <si>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</si>
  <si>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</si>
  <si>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</si>
  <si>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</si>
  <si>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</si>
  <si>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</si>
  <si>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</si>
  <si>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</si>
  <si>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</si>
  <si>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</si>
  <si>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</si>
  <si>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</si>
  <si>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</si>
  <si>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</si>
  <si>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</si>
  <si>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</si>
  <si>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</si>
  <si>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</si>
  <si>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</si>
  <si>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</si>
  <si>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</si>
  <si>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</si>
  <si>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</si>
  <si>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</si>
  <si>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</si>
  <si>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</si>
  <si>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</si>
  <si>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</si>
  <si>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</si>
  <si>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</si>
  <si>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</si>
  <si>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</si>
  <si>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</si>
  <si>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</si>
  <si>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</si>
  <si>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</si>
  <si>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</si>
  <si>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</si>
  <si>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</si>
  <si>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</si>
  <si>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</si>
  <si>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</si>
  <si>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</si>
  <si>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</si>
  <si>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</si>
  <si>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</si>
  <si>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</si>
  <si>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</si>
  <si>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</si>
  <si>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</si>
  <si>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</si>
  <si>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</si>
  <si>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</si>
  <si>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</si>
  <si>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</si>
  <si>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</si>
  <si>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</si>
  <si>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</si>
  <si>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</si>
  <si>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</si>
  <si>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</si>
  <si>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</si>
  <si>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</si>
  <si>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</si>
  <si>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</si>
  <si>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</si>
  <si>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</si>
  <si>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</si>
  <si>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</si>
  <si>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</si>
  <si>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</si>
  <si>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</si>
  <si>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</si>
  <si>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</si>
  <si>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</si>
  <si>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</si>
  <si>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</si>
  <si>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</si>
  <si>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</si>
  <si>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</si>
  <si>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</si>
  <si>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</si>
  <si>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</si>
  <si>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</si>
  <si>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</si>
  <si>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</si>
  <si>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</si>
  <si>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</si>
  <si>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</si>
  <si>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</si>
  <si>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</si>
  <si>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</si>
  <si>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</si>
  <si>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</si>
  <si>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</si>
  <si>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</si>
  <si>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</si>
  <si>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</si>
  <si>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</si>
  <si>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</si>
  <si>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</si>
  <si>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</si>
  <si>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</si>
  <si>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</si>
  <si>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</si>
  <si>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</si>
  <si>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</si>
  <si>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</si>
  <si>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</si>
  <si>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</si>
  <si>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</si>
  <si>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</si>
  <si>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</si>
  <si>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</si>
  <si>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</si>
  <si>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</si>
  <si>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</si>
  <si>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</si>
  <si>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</si>
  <si>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</si>
  <si>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</si>
  <si>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</si>
  <si>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</si>
  <si>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</si>
  <si>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</si>
  <si>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</si>
  <si>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</si>
  <si>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</si>
  <si>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</si>
  <si>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</si>
  <si>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</si>
  <si>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</si>
  <si>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</si>
  <si>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</si>
  <si>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</si>
  <si>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</si>
  <si>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</si>
  <si>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</si>
  <si>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</si>
  <si>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</si>
  <si>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</si>
  <si>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</si>
  <si>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</si>
  <si>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</si>
  <si>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</si>
  <si>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</si>
  <si>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</si>
  <si>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</si>
  <si>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</si>
  <si>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</si>
  <si>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</si>
  <si>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</si>
  <si>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</si>
  <si>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</si>
  <si>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</si>
  <si>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</si>
  <si>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</si>
  <si>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</si>
  <si>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</si>
  <si>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</si>
  <si>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</si>
  <si>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</si>
  <si>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</si>
  <si>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</si>
  <si>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</si>
  <si>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</si>
  <si>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</si>
  <si>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</si>
  <si>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</si>
  <si>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</si>
  <si>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</si>
  <si>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</si>
  <si>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</si>
  <si>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</si>
  <si>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</si>
  <si>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</si>
  <si>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</si>
  <si>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</si>
  <si>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</si>
  <si>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</si>
  <si>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</si>
  <si>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</si>
  <si>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</si>
  <si>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</si>
  <si>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</si>
  <si>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</si>
  <si>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</si>
  <si>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</si>
  <si>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</si>
  <si>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</si>
  <si>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</si>
  <si>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</si>
  <si>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</si>
  <si>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</si>
  <si>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</si>
  <si>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</si>
  <si>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</si>
  <si>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</si>
  <si>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</si>
  <si>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</si>
  <si>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</si>
  <si>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</si>
  <si>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</si>
  <si>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</si>
  <si>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</si>
  <si>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</si>
  <si>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</si>
  <si>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</si>
  <si>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</si>
  <si>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</si>
  <si>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</si>
  <si>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</si>
  <si>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</si>
  <si>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</si>
  <si>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</si>
  <si>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</si>
  <si>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</si>
  <si>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</si>
  <si>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</si>
  <si>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</si>
  <si>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</si>
  <si>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</si>
  <si>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</si>
  <si>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</si>
  <si>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</si>
  <si>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</si>
  <si>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</si>
  <si>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</si>
  <si>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</si>
  <si>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</si>
  <si>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</si>
  <si>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</si>
  <si>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</si>
  <si>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</si>
  <si>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</si>
  <si>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</si>
  <si>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</si>
  <si>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</si>
  <si>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</si>
  <si>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</si>
  <si>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</si>
  <si>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</si>
  <si>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</si>
  <si>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</si>
  <si>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</si>
  <si>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</si>
  <si>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</si>
  <si>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</si>
  <si>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</si>
  <si>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</si>
  <si>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</si>
  <si>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</si>
  <si>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</si>
  <si>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</si>
  <si>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</si>
  <si>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</si>
  <si>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</si>
  <si>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</si>
  <si>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</si>
  <si>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</si>
  <si>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</si>
  <si>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</si>
  <si>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</si>
  <si>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</si>
  <si>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</si>
  <si>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</si>
  <si>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</si>
  <si>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</si>
  <si>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</si>
  <si>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</si>
  <si>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</si>
  <si>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</si>
  <si>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</si>
  <si>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</si>
  <si>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</si>
  <si>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</si>
  <si>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</si>
  <si>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</si>
  <si>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</si>
  <si>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</si>
  <si>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</si>
  <si>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</si>
  <si>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</si>
  <si>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</si>
  <si>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</si>
  <si>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</si>
  <si>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</si>
  <si>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</si>
  <si>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</si>
  <si>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</si>
  <si>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</si>
  <si>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</si>
  <si>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</si>
  <si>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</si>
  <si>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</si>
  <si>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</si>
  <si>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</si>
  <si>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</si>
  <si>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</si>
  <si>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</si>
  <si>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</si>
  <si>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</si>
  <si>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</si>
  <si>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</si>
  <si>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</si>
  <si>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</si>
  <si>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</si>
  <si>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</si>
  <si>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</si>
  <si>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</si>
  <si>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</si>
  <si>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</si>
  <si>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</si>
  <si>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</si>
  <si>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</si>
  <si>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</si>
  <si>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</si>
  <si>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</si>
  <si>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</si>
  <si>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</si>
  <si>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</si>
  <si>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</si>
  <si>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</si>
  <si>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</si>
  <si>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</si>
  <si>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</si>
  <si>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</si>
  <si>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</si>
  <si>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</si>
  <si>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</si>
  <si>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</si>
  <si>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</si>
  <si>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</si>
  <si>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</si>
  <si>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</si>
  <si>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</si>
  <si>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</si>
  <si>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</si>
  <si>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</si>
  <si>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</si>
  <si>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</si>
  <si>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</si>
  <si>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</si>
  <si>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</si>
  <si>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</si>
  <si>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</si>
  <si>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</si>
  <si>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</si>
  <si>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</si>
  <si>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</si>
  <si>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</si>
  <si>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</si>
  <si>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</si>
  <si>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</si>
  <si>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</si>
  <si>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</si>
  <si>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</si>
  <si>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</si>
  <si>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</si>
  <si>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</si>
  <si>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</si>
  <si>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</si>
  <si>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</si>
  <si>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</si>
  <si>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</si>
  <si>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</si>
  <si>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</si>
  <si>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</si>
  <si>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</si>
  <si>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</si>
  <si>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</si>
  <si>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</si>
  <si>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</si>
  <si>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</si>
  <si>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</si>
  <si>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</si>
  <si>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</si>
  <si>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</si>
  <si>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</si>
  <si>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</si>
  <si>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</si>
  <si>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</si>
  <si>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</si>
  <si>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</si>
  <si>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</si>
  <si>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</si>
  <si>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</si>
  <si>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</si>
  <si>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</si>
  <si>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</si>
  <si>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</si>
  <si>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</si>
  <si>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</si>
  <si>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</si>
  <si>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</si>
  <si>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</si>
  <si>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</si>
  <si>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</si>
  <si>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</si>
  <si>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</si>
  <si>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</si>
  <si>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</si>
  <si>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</si>
  <si>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</si>
  <si>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</si>
  <si>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</si>
  <si>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</si>
  <si>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</si>
  <si>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</si>
  <si>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</si>
  <si>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</si>
  <si>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</si>
  <si>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</si>
  <si>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</si>
  <si>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</si>
  <si>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</si>
  <si>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</si>
  <si>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</si>
  <si>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</si>
  <si>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</si>
  <si>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</si>
  <si>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</si>
  <si>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</si>
  <si>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</si>
  <si>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</si>
  <si>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</si>
  <si>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</si>
  <si>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</si>
  <si>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</si>
  <si>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</si>
  <si>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</si>
  <si>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</si>
  <si>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</si>
  <si>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</si>
  <si>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</si>
  <si>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</si>
  <si>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</si>
  <si>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</si>
  <si>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</si>
  <si>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</si>
  <si>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</si>
  <si>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</si>
  <si>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</si>
  <si>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</si>
  <si>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</si>
  <si>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</si>
  <si>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</si>
  <si>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</si>
  <si>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</si>
  <si>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</si>
  <si>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</si>
  <si>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</si>
  <si>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</si>
  <si>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</si>
  <si>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</si>
  <si>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</si>
  <si>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</si>
  <si>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</si>
  <si>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</si>
  <si>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</si>
  <si>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</si>
  <si>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</si>
  <si>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</si>
  <si>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</si>
  <si>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</si>
  <si>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</si>
  <si>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</si>
  <si>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</si>
  <si>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</si>
  <si>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</si>
  <si>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</si>
  <si>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</si>
  <si>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</si>
  <si>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</si>
  <si>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</si>
  <si>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</si>
  <si>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</si>
  <si>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</si>
  <si>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</si>
  <si>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</si>
  <si>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</si>
  <si>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</si>
  <si>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</si>
  <si>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</si>
  <si>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</si>
  <si>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</si>
  <si>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</si>
  <si>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</si>
  <si>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</si>
  <si>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</si>
  <si>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</si>
  <si>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</si>
  <si>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</si>
  <si>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</si>
  <si>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</si>
  <si>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</si>
  <si>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</si>
  <si>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</si>
  <si>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</si>
  <si>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</si>
  <si>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</si>
  <si>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</si>
  <si>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</si>
  <si>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</si>
  <si>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</si>
  <si>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</si>
  <si>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</si>
  <si>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</si>
  <si>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</si>
  <si>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</si>
  <si>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</si>
  <si>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</si>
  <si>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</si>
  <si>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</si>
  <si>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</si>
  <si>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</si>
  <si>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</si>
  <si>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</si>
  <si>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</si>
  <si>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</si>
  <si>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</si>
  <si>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</si>
  <si>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</si>
  <si>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</si>
  <si>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</si>
  <si>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</si>
  <si>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</si>
  <si>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</si>
  <si>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</si>
  <si>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</si>
  <si>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</si>
  <si>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</si>
  <si>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</si>
  <si>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</si>
  <si>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</si>
  <si>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</si>
  <si>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</si>
  <si>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</si>
  <si>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</si>
  <si>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</si>
  <si>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</si>
  <si>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</si>
  <si>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</si>
  <si>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</si>
  <si>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</si>
  <si>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</si>
  <si>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</si>
  <si>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</si>
  <si>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</si>
  <si>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</si>
  <si>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</si>
  <si>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</si>
  <si>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</si>
  <si>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</si>
  <si>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</si>
  <si>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</si>
  <si>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</si>
  <si>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</si>
  <si>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</si>
  <si>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</si>
  <si>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</si>
  <si>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</si>
  <si>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</si>
  <si>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</si>
  <si>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</si>
  <si>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</si>
  <si>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</si>
  <si>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</si>
  <si>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</si>
  <si>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</si>
  <si>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</si>
  <si>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</si>
  <si>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</si>
  <si>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</si>
  <si>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</si>
  <si>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</si>
  <si>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</si>
  <si>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</si>
  <si>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</si>
  <si>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</si>
  <si>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</si>
  <si>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</si>
  <si>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</si>
  <si>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</si>
  <si>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</si>
  <si>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</si>
  <si>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</si>
  <si>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</si>
  <si>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</si>
  <si>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</si>
  <si>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</si>
  <si>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</si>
  <si>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</si>
  <si>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</si>
  <si>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</si>
  <si>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</si>
  <si>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</si>
  <si>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</si>
  <si>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</si>
  <si>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</si>
  <si>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</si>
  <si>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</si>
  <si>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</si>
  <si>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</si>
  <si>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</si>
  <si>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</si>
  <si>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</si>
  <si>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</si>
  <si>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</si>
  <si>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</si>
  <si>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</si>
  <si>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</si>
  <si>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</si>
  <si>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</si>
  <si>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</si>
  <si>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</si>
  <si>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</si>
  <si>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</si>
  <si>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</si>
  <si>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</si>
  <si>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</si>
  <si>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</si>
  <si>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</si>
  <si>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</si>
  <si>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</si>
  <si>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</si>
  <si>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</si>
  <si>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</si>
  <si>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</si>
  <si>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</si>
  <si>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</si>
  <si>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</si>
  <si>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</si>
  <si>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</si>
  <si>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</si>
  <si>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</si>
  <si>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</si>
  <si>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</si>
  <si>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</si>
  <si>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</si>
  <si>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</si>
  <si>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</si>
  <si>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</si>
  <si>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</si>
  <si>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</si>
  <si>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</si>
  <si>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</si>
  <si>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</si>
  <si>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</si>
  <si>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</si>
  <si>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</si>
  <si>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</si>
  <si>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</si>
  <si>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</si>
  <si>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</si>
  <si>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</si>
  <si>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</si>
  <si>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</si>
  <si>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</si>
  <si>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</si>
  <si>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</si>
  <si>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</si>
  <si>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</si>
  <si>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</si>
  <si>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</si>
  <si>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</si>
  <si>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</si>
  <si>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</si>
  <si>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</si>
  <si>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</si>
  <si>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</si>
  <si>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</si>
  <si>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</si>
  <si>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</si>
  <si>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</si>
  <si>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</si>
  <si>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</si>
  <si>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</si>
  <si>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</si>
  <si>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</si>
  <si>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</si>
  <si>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</si>
  <si>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</si>
  <si>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</si>
  <si>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</si>
  <si>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</si>
  <si>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</si>
  <si>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</si>
  <si>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</si>
  <si>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</si>
  <si>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</si>
  <si>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</si>
  <si>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</si>
  <si>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</si>
  <si>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</si>
  <si>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</si>
  <si>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</si>
  <si>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</si>
  <si>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</si>
  <si>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</si>
  <si>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</si>
  <si>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</si>
  <si>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</si>
  <si>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</si>
  <si>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</si>
  <si>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</si>
  <si>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</si>
  <si>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</si>
  <si>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</si>
  <si>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</si>
  <si>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</si>
  <si>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</si>
  <si>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</si>
  <si>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</si>
  <si>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</si>
  <si>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</si>
  <si>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</si>
  <si>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</si>
  <si>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</si>
  <si>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</si>
  <si>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</si>
  <si>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</si>
  <si>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</si>
  <si>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</si>
  <si>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</si>
  <si>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</si>
  <si>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</si>
  <si>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</si>
  <si>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</si>
  <si>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</si>
  <si>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</si>
  <si>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</si>
  <si>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</si>
  <si>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</si>
  <si>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</si>
  <si>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</si>
  <si>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</si>
  <si>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</si>
  <si>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</si>
  <si>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</si>
  <si>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</si>
  <si>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</si>
  <si>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</si>
  <si>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</si>
  <si>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</si>
  <si>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</si>
  <si>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</si>
  <si>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</si>
  <si>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</si>
  <si>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</si>
  <si>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</si>
  <si>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</si>
  <si>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</si>
  <si>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</si>
  <si>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</si>
  <si>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</si>
  <si>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</si>
  <si>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</si>
  <si>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</si>
  <si>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</si>
  <si>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</si>
  <si>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</si>
  <si>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</si>
  <si>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</si>
  <si>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</si>
  <si>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</si>
  <si>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</si>
  <si>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</si>
  <si>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</si>
  <si>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</si>
  <si>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</si>
  <si>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</si>
  <si>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</si>
  <si>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</si>
  <si>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</si>
  <si>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</si>
  <si>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</si>
  <si>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</si>
  <si>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</si>
  <si>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</si>
  <si>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</si>
  <si>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</si>
  <si>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</si>
  <si>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</si>
  <si>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</si>
  <si>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</si>
  <si>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</si>
  <si>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</si>
  <si>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</si>
  <si>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</si>
  <si>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</si>
  <si>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</si>
  <si>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</si>
  <si>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</si>
  <si>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</si>
  <si>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</si>
  <si>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</si>
  <si>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</si>
  <si>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</si>
  <si>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</si>
  <si>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</si>
  <si>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</si>
  <si>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</si>
  <si>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</si>
  <si>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</si>
  <si>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</si>
  <si>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</si>
  <si>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</si>
  <si>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</si>
  <si>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</si>
  <si>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</si>
  <si>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</si>
  <si>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</si>
  <si>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</si>
  <si>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</si>
  <si>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</si>
  <si>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</si>
  <si>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</si>
  <si>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</si>
  <si>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</si>
  <si>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</si>
  <si>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</si>
  <si>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</si>
  <si>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</si>
  <si>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</si>
  <si>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</si>
  <si>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</si>
  <si>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</si>
  <si>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</si>
  <si>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</si>
  <si>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</si>
  <si>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</si>
  <si>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</si>
  <si>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</si>
  <si>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</si>
  <si>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</si>
  <si>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</si>
  <si>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</si>
  <si>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</si>
  <si>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</si>
  <si>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</si>
  <si>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</si>
  <si>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</si>
  <si>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</si>
  <si>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</si>
  <si>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</si>
  <si>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</si>
  <si>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</si>
  <si>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</si>
  <si>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</si>
  <si>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</si>
  <si>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</si>
  <si>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</si>
  <si>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</si>
  <si>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</si>
  <si>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</si>
  <si>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</si>
  <si>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</si>
  <si>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</si>
  <si>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</si>
  <si>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</si>
  <si>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</si>
  <si>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</si>
  <si>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</si>
  <si>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</si>
  <si>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</si>
  <si>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</si>
  <si>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</si>
  <si>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</si>
  <si>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</si>
  <si>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</si>
  <si>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</si>
  <si>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</si>
  <si>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</si>
  <si>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</si>
  <si>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</si>
  <si>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</si>
  <si>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</si>
  <si>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</si>
  <si>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</si>
  <si>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</si>
  <si>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</si>
  <si>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</si>
  <si>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</si>
  <si>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</si>
  <si>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</si>
  <si>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</si>
  <si>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</si>
  <si>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</si>
  <si>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</si>
  <si>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</si>
  <si>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</si>
  <si>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</si>
  <si>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</si>
  <si>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</si>
  <si>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</si>
  <si>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</si>
  <si>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</si>
  <si>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</si>
  <si>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</si>
  <si>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</si>
  <si>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</si>
  <si>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</si>
  <si>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</si>
  <si>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</si>
  <si>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</si>
  <si>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</si>
  <si>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</si>
  <si>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</si>
  <si>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</si>
  <si>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</si>
  <si>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</si>
  <si>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</si>
  <si>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</si>
  <si>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</si>
  <si>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</si>
  <si>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</si>
  <si>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</si>
  <si>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</si>
  <si>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</si>
  <si>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</si>
  <si>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</si>
  <si>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</si>
  <si>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</si>
  <si>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</si>
  <si>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</si>
  <si>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</si>
  <si>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</si>
  <si>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</si>
  <si>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</si>
  <si>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</si>
  <si>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</si>
  <si>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</si>
  <si>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</si>
  <si>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</si>
  <si>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</si>
  <si>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</si>
  <si>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</si>
  <si>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</si>
  <si>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</si>
  <si>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</si>
  <si>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</si>
  <si>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</si>
  <si>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</si>
  <si>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</si>
  <si>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</si>
  <si>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</si>
  <si>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</si>
  <si>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</si>
  <si>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</si>
  <si>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</si>
  <si>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</si>
  <si>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</si>
  <si>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</si>
  <si>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</si>
  <si>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</si>
  <si>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</si>
  <si>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</si>
  <si>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</si>
  <si>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</si>
  <si>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</si>
  <si>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</si>
  <si>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</si>
  <si>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</si>
  <si>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</si>
  <si>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</si>
  <si>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</si>
  <si>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</si>
  <si>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</si>
  <si>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</si>
  <si>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</si>
  <si>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</si>
  <si>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</si>
  <si>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</si>
  <si>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</si>
  <si>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</si>
  <si>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</si>
  <si>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</si>
  <si>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</si>
  <si>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</si>
  <si>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</si>
  <si>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</si>
  <si>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</si>
  <si>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</si>
  <si>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</si>
  <si>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</si>
  <si>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</si>
  <si>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</si>
  <si>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</si>
  <si>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</si>
  <si>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</si>
  <si>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</si>
  <si>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</si>
  <si>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</si>
  <si>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</si>
  <si>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</si>
  <si>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</si>
  <si>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</si>
  <si>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</si>
  <si>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</si>
  <si>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</si>
  <si>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</si>
  <si>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</si>
  <si>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</si>
  <si>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</si>
  <si>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</si>
  <si>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</si>
  <si>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</si>
  <si>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</si>
  <si>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</si>
  <si>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</si>
  <si>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</si>
  <si>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</si>
  <si>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</si>
  <si>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</si>
  <si>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</si>
  <si>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</si>
  <si>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</si>
  <si>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</si>
  <si>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</si>
  <si>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</si>
  <si>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</si>
  <si>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</si>
  <si>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</si>
  <si>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</si>
  <si>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</si>
  <si>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</si>
  <si>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</si>
  <si>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</si>
  <si>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</si>
  <si>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</si>
  <si>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</si>
  <si>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</si>
  <si>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</si>
  <si>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</si>
  <si>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</si>
  <si>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</si>
  <si>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</si>
  <si>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</si>
  <si>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</si>
  <si>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</si>
  <si>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</si>
  <si>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</si>
  <si>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</si>
  <si>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</si>
  <si>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</si>
  <si>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</si>
  <si>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</si>
  <si>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</si>
  <si>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</si>
  <si>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</si>
  <si>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</si>
  <si>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</si>
  <si>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</si>
  <si>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</si>
  <si>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</si>
  <si>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</si>
  <si>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</si>
  <si>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</si>
  <si>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</si>
  <si>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</si>
  <si>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</si>
  <si>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</si>
  <si>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</si>
  <si>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</si>
  <si>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</si>
  <si>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</si>
  <si>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</si>
  <si>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</si>
  <si>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</si>
  <si>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</si>
  <si>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</si>
  <si>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</si>
  <si>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</si>
  <si>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</si>
  <si>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</si>
  <si>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</si>
  <si>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</si>
  <si>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</si>
  <si>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</si>
  <si>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</si>
  <si>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</si>
  <si>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</si>
  <si>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</si>
  <si>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</si>
  <si>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</si>
  <si>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</si>
  <si>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</si>
  <si>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</si>
  <si>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</si>
  <si>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</si>
  <si>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</si>
  <si>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</si>
  <si>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</si>
  <si>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</si>
  <si>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</si>
  <si>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</si>
  <si>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</si>
  <si>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</si>
  <si>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</si>
  <si>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</si>
  <si>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</si>
  <si>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</si>
  <si>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</si>
  <si>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</si>
  <si>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</si>
  <si>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</si>
  <si>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</si>
  <si>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</si>
  <si>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</si>
  <si>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</si>
  <si>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</si>
  <si>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</si>
  <si>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</si>
  <si>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</si>
  <si>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</si>
  <si>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</si>
  <si>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</si>
  <si>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</si>
  <si>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</si>
  <si>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</si>
  <si>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</si>
  <si>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</si>
  <si>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</si>
  <si>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</si>
  <si>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</si>
  <si>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</si>
  <si>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</si>
  <si>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</si>
  <si>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</si>
  <si>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</si>
  <si>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</si>
  <si>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</si>
  <si>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</si>
  <si>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</si>
  <si>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</si>
  <si>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</si>
  <si>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</si>
  <si>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</si>
  <si>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</si>
  <si>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</si>
  <si>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</si>
  <si>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</si>
  <si>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</si>
  <si>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</si>
  <si>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</si>
  <si>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</si>
  <si>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</si>
  <si>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</si>
  <si>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</si>
  <si>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</si>
  <si>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</si>
  <si>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</si>
  <si>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</si>
  <si>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</si>
  <si>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</si>
  <si>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</si>
  <si>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</si>
  <si>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</si>
  <si>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</si>
  <si>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</si>
  <si>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</si>
  <si>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</si>
  <si>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</si>
  <si>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</si>
  <si>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</si>
  <si>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</si>
  <si>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</si>
  <si>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</si>
  <si>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</si>
  <si>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</si>
  <si>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</si>
  <si>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</si>
  <si>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</si>
  <si>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</si>
  <si>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</si>
  <si>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</si>
  <si>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</si>
  <si>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</si>
  <si>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</si>
  <si>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</si>
  <si>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</si>
  <si>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</si>
  <si>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</si>
  <si>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</si>
  <si>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</si>
  <si>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</si>
  <si>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</si>
  <si>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</si>
  <si>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</si>
  <si>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</si>
  <si>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</si>
  <si>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</si>
  <si>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</si>
  <si>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</si>
  <si>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</si>
  <si>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</si>
  <si>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</si>
  <si>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</si>
  <si>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</si>
  <si>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</si>
  <si>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</si>
  <si>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</si>
  <si>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</si>
  <si>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</si>
  <si>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</si>
  <si>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</si>
  <si>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</si>
  <si>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</si>
  <si>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</si>
  <si>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</si>
  <si>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</si>
  <si>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</si>
  <si>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</si>
  <si>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</si>
  <si>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</si>
  <si>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</si>
  <si>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</si>
  <si>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</si>
  <si>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</si>
  <si>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</si>
  <si>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</si>
  <si>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</si>
  <si>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</si>
  <si>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</si>
  <si>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</si>
  <si>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</si>
  <si>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</si>
  <si>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</si>
  <si>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</si>
  <si>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</si>
  <si>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</si>
  <si>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</si>
  <si>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</si>
  <si>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</si>
  <si>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</si>
  <si>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</si>
  <si>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</si>
  <si>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</si>
  <si>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</si>
  <si>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</si>
  <si>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</si>
  <si>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</si>
  <si>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</si>
  <si>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</si>
  <si>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</si>
  <si>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</si>
  <si>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</si>
  <si>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</si>
  <si>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</si>
  <si>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</si>
  <si>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</si>
  <si>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</si>
  <si>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</si>
  <si>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</si>
  <si>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</si>
  <si>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</si>
  <si>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</si>
  <si>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</si>
  <si>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</si>
  <si>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</si>
  <si>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</si>
  <si>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</si>
  <si>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</si>
  <si>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</si>
  <si>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</si>
  <si>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</si>
  <si>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</si>
  <si>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</si>
  <si>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</si>
  <si>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</si>
  <si>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</si>
  <si>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</si>
  <si>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</si>
  <si>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</si>
  <si>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</si>
  <si>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</si>
  <si>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</si>
  <si>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</si>
  <si>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</si>
  <si>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</si>
  <si>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</si>
  <si>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</si>
  <si>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</si>
  <si>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</si>
  <si>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</si>
  <si>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</si>
  <si>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</si>
  <si>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</si>
  <si>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</si>
  <si>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</si>
  <si>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</si>
  <si>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</si>
  <si>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</si>
  <si>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</si>
  <si>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</si>
  <si>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</si>
  <si>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</si>
  <si>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</si>
  <si>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</si>
  <si>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</si>
  <si>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</si>
  <si>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</si>
  <si>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</si>
  <si>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</si>
  <si>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</si>
  <si>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</si>
  <si>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</si>
  <si>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</si>
  <si>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</si>
  <si>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</si>
  <si>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</si>
  <si>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</si>
  <si>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</si>
  <si>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</si>
  <si>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</si>
  <si>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</si>
  <si>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</si>
  <si>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</si>
  <si>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</si>
  <si>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</si>
  <si>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</si>
  <si>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</si>
  <si>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</si>
  <si>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</si>
  <si>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</si>
  <si>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</si>
  <si>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</si>
  <si>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</si>
  <si>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</si>
  <si>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</si>
  <si>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</si>
  <si>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</si>
  <si>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</si>
  <si>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</si>
  <si>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</si>
  <si>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</si>
  <si>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</si>
  <si>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</si>
  <si>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</si>
  <si>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</si>
  <si>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</si>
  <si>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</si>
  <si>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</si>
  <si>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</si>
  <si>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</si>
  <si>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</si>
  <si>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</si>
  <si>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</si>
  <si>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</si>
  <si>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</si>
  <si>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</si>
  <si>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</si>
  <si>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</si>
  <si>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</si>
  <si>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</si>
  <si>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</si>
  <si>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</si>
  <si>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</si>
  <si>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</si>
  <si>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</si>
  <si>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</si>
  <si>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</si>
  <si>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</si>
  <si>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</si>
  <si>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</si>
  <si>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</si>
  <si>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</si>
  <si>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</si>
  <si>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</si>
  <si>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</si>
  <si>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</si>
  <si>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</si>
  <si>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</si>
  <si>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</si>
  <si>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</si>
  <si>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</si>
  <si>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</si>
  <si>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</si>
  <si>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</si>
  <si>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</si>
  <si>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</si>
  <si>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</si>
  <si>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</si>
  <si>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</si>
  <si>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</si>
  <si>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</si>
  <si>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</si>
  <si>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</si>
  <si>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</si>
  <si>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</si>
  <si>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</si>
  <si>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</si>
  <si>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</si>
  <si>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</si>
  <si>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</si>
  <si>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</si>
  <si>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</si>
  <si>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</si>
  <si>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</si>
  <si>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</si>
  <si>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</si>
  <si>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</si>
  <si>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</si>
  <si>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</si>
  <si>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</si>
  <si>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</si>
  <si>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</si>
  <si>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</si>
  <si>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</si>
  <si>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</si>
  <si>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</si>
  <si>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</si>
  <si>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</si>
  <si>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</si>
  <si>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</si>
  <si>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</si>
  <si>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</si>
  <si>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</si>
  <si>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</si>
  <si>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</si>
  <si>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</si>
  <si>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</si>
  <si>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</si>
  <si>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</si>
  <si>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</si>
  <si>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</si>
  <si>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</si>
  <si>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</si>
  <si>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</si>
  <si>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</si>
  <si>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</si>
  <si>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</si>
  <si>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</si>
  <si>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</si>
  <si>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</si>
  <si>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</si>
  <si>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</si>
  <si>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</si>
  <si>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</si>
  <si>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</si>
  <si>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</si>
  <si>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</si>
  <si>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</si>
  <si>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</si>
  <si>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</si>
  <si>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</si>
  <si>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</si>
  <si>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</si>
  <si>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</si>
  <si>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</si>
  <si>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</si>
  <si>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</si>
  <si>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</si>
  <si>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</si>
  <si>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</si>
  <si>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</si>
  <si>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</si>
  <si>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</si>
  <si>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</si>
  <si>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</si>
  <si>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</si>
  <si>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</si>
  <si>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</si>
  <si>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</si>
  <si>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</si>
  <si>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</si>
  <si>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</si>
  <si>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</si>
  <si>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</si>
  <si>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</si>
  <si>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</si>
  <si>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</si>
  <si>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</si>
  <si>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</si>
  <si>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</si>
  <si>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</si>
  <si>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</si>
  <si>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</si>
  <si>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</si>
  <si>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</si>
  <si>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</si>
  <si>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</si>
  <si>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</si>
  <si>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</si>
  <si>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</si>
  <si>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</si>
  <si>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</si>
  <si>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</si>
  <si>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</si>
  <si>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</si>
  <si>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</si>
  <si>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</si>
  <si>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</si>
  <si>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</si>
  <si>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</si>
  <si>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</si>
  <si>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</si>
  <si>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</si>
  <si>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</si>
  <si>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</si>
  <si>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</si>
  <si>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</si>
  <si>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</si>
  <si>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</si>
  <si>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</si>
  <si>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</si>
  <si>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</si>
  <si>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</si>
  <si>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</si>
  <si>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</si>
  <si>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</si>
  <si>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</si>
  <si>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</si>
  <si>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</si>
  <si>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</si>
  <si>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</si>
  <si>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</si>
  <si>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</si>
  <si>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</si>
  <si>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</si>
  <si>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</si>
  <si>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</si>
  <si>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</si>
  <si>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</si>
  <si>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</si>
  <si>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</si>
  <si>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</si>
  <si>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</si>
  <si>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</si>
  <si>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</si>
  <si>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</si>
  <si>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</si>
  <si>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</si>
  <si>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</si>
  <si>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</si>
  <si>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</si>
  <si>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</si>
  <si>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</si>
  <si>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</si>
  <si>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</si>
  <si>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</si>
  <si>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</si>
  <si>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</si>
  <si>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</si>
  <si>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</si>
  <si>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</si>
  <si>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</si>
  <si>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</si>
  <si>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</si>
  <si>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</si>
  <si>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</si>
  <si>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</si>
  <si>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</si>
  <si>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</si>
  <si>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</si>
  <si>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</si>
  <si>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</si>
  <si>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</si>
  <si>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</si>
  <si>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</si>
  <si>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</si>
  <si>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</si>
  <si>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</si>
  <si>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</si>
  <si>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</si>
  <si>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</si>
  <si>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</si>
  <si>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</si>
  <si>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</si>
  <si>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</si>
  <si>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</si>
  <si>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</si>
  <si>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</si>
  <si>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</si>
  <si>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</si>
  <si>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</si>
  <si>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</si>
  <si>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</si>
  <si>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</si>
  <si>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</si>
  <si>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</si>
  <si>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</si>
  <si>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</si>
  <si>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</si>
  <si>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</si>
  <si>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</si>
  <si>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</si>
  <si>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</si>
  <si>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</si>
  <si>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</si>
  <si>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</si>
  <si>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</si>
  <si>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</si>
  <si>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</si>
  <si>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</si>
  <si>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</si>
  <si>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</si>
  <si>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</si>
  <si>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</si>
  <si>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</si>
  <si>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</si>
  <si>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</si>
  <si>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</si>
  <si>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</si>
  <si>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</si>
  <si>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</si>
  <si>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</si>
  <si>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</si>
  <si>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</si>
  <si>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</si>
  <si>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</si>
  <si>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</si>
  <si>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</si>
  <si>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</si>
  <si>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</si>
  <si>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</si>
  <si>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</si>
  <si>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</si>
  <si>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</si>
  <si>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</si>
  <si>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</si>
  <si>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</si>
  <si>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</si>
  <si>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</si>
  <si>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</si>
  <si>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</si>
  <si>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</si>
  <si>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</si>
  <si>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</si>
  <si>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</si>
  <si>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</si>
  <si>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</si>
  <si>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</si>
  <si>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</si>
  <si>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</si>
  <si>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</si>
  <si>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</si>
  <si>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</si>
  <si>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</si>
  <si>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</si>
  <si>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</si>
  <si>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</si>
  <si>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</si>
  <si>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</si>
  <si>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</si>
  <si>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</si>
  <si>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</si>
  <si>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</si>
  <si>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</si>
  <si>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</si>
  <si>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</si>
  <si>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</si>
  <si>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</si>
  <si>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</si>
  <si>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</si>
  <si>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</si>
  <si>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</si>
  <si>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</si>
  <si>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</si>
  <si>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</si>
  <si>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</si>
  <si>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</si>
  <si>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</si>
  <si>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</si>
  <si>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</si>
  <si>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</si>
  <si>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</si>
  <si>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</si>
  <si>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</si>
  <si>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</si>
  <si>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</si>
  <si>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</si>
  <si>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</si>
  <si>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</si>
  <si>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</si>
  <si>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</si>
  <si>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</si>
  <si>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</si>
  <si>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</si>
  <si>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</si>
  <si>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</si>
  <si>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</si>
  <si>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</si>
  <si>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</si>
  <si>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</si>
  <si>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</si>
  <si>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</si>
  <si>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</si>
  <si>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</si>
  <si>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</si>
  <si>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</si>
  <si>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</si>
  <si>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</si>
  <si>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</si>
  <si>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</si>
  <si>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</si>
  <si>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</si>
  <si>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</si>
  <si>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</si>
  <si>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</si>
  <si>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</si>
  <si>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</si>
  <si>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</si>
  <si>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</si>
  <si>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</si>
  <si>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</si>
  <si>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</si>
  <si>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</si>
  <si>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</si>
  <si>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</si>
  <si>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</si>
  <si>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</si>
  <si>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</si>
  <si>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</si>
  <si>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</si>
  <si>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</si>
  <si>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</si>
  <si>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</si>
  <si>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</si>
  <si>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</si>
  <si>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</si>
  <si>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</si>
  <si>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</si>
  <si>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</si>
  <si>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</si>
  <si>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</si>
  <si>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</si>
  <si>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</si>
  <si>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</si>
  <si>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</si>
  <si>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</si>
  <si>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</si>
  <si>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</si>
  <si>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</si>
  <si>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</si>
  <si>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</si>
  <si>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</si>
  <si>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</si>
  <si>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</si>
  <si>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</si>
  <si>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</si>
  <si>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</si>
  <si>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</si>
  <si>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</si>
  <si>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</si>
  <si>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</si>
  <si>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</si>
  <si>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</si>
  <si>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</si>
  <si>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</si>
  <si>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</si>
  <si>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</si>
  <si>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</si>
  <si>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</si>
  <si>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</si>
  <si>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</si>
  <si>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</si>
  <si>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</si>
  <si>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</si>
  <si>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</si>
  <si>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</si>
  <si>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</si>
  <si>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</si>
  <si>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</si>
  <si>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</si>
  <si>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</si>
  <si>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</si>
  <si>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</si>
  <si>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</si>
  <si>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</si>
  <si>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</si>
  <si>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</si>
  <si>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</si>
  <si>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</si>
  <si>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</si>
  <si>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</si>
  <si>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</si>
  <si>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</si>
  <si>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</si>
  <si>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</si>
  <si>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</si>
  <si>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</si>
  <si>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</si>
  <si>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</si>
  <si>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</si>
  <si>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</si>
  <si>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</si>
  <si>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</si>
  <si>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</si>
  <si>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</si>
  <si>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</si>
  <si>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</si>
  <si>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</si>
  <si>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</si>
  <si>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</si>
  <si>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</si>
  <si>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</si>
  <si>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</si>
  <si>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</si>
  <si>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</si>
  <si>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</si>
  <si>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</si>
  <si>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</si>
  <si>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</si>
  <si>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</si>
  <si>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</si>
  <si>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</si>
  <si>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</si>
  <si>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</si>
  <si>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</si>
  <si>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</si>
  <si>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</si>
  <si>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</si>
  <si>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</si>
  <si>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</si>
  <si>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</si>
  <si>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</si>
  <si>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</si>
  <si>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</si>
  <si>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</si>
  <si>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</si>
  <si>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</si>
  <si>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</si>
  <si>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</si>
  <si>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</si>
  <si>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</si>
  <si>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</si>
  <si>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</si>
  <si>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</si>
  <si>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</si>
  <si>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</si>
  <si>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</si>
  <si>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</si>
  <si>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</si>
  <si>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</si>
  <si>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</si>
  <si>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</si>
  <si>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</si>
  <si>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</si>
  <si>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</si>
  <si>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</si>
  <si>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</si>
  <si>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</si>
  <si>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</si>
  <si>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</si>
  <si>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</si>
  <si>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</si>
  <si>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</si>
  <si>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</si>
  <si>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</si>
  <si>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</si>
  <si>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</si>
  <si>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</si>
  <si>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</si>
  <si>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</si>
  <si>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</si>
  <si>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</si>
  <si>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</si>
  <si>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</si>
  <si>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</si>
  <si>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</si>
  <si>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</si>
  <si>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</si>
  <si>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</si>
  <si>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</si>
  <si>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</si>
  <si>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</si>
  <si>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</si>
  <si>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</si>
  <si>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</si>
  <si>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</si>
  <si>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</si>
  <si>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</si>
  <si>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</si>
  <si>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</si>
  <si>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</si>
  <si>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</si>
  <si>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</si>
  <si>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</si>
  <si>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</si>
  <si>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</si>
  <si>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</si>
  <si>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</si>
  <si>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</si>
  <si>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</si>
  <si>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</si>
  <si>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</si>
  <si>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</si>
  <si>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</si>
  <si>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</si>
  <si>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</si>
  <si>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</si>
  <si>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</si>
  <si>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</si>
  <si>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</si>
  <si>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</si>
  <si>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</si>
  <si>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</si>
  <si>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</si>
  <si>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</si>
  <si>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</si>
  <si>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</si>
  <si>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</si>
  <si>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</si>
  <si>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</si>
  <si>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</si>
  <si>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</si>
  <si>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</si>
  <si>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</si>
  <si>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</si>
  <si>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</si>
  <si>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</si>
  <si>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</si>
  <si>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</si>
  <si>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</si>
  <si>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</si>
  <si>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</si>
  <si>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</si>
  <si>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</si>
  <si>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</si>
  <si>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</si>
  <si>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</si>
  <si>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</si>
  <si>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</si>
  <si>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</si>
  <si>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</si>
  <si>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</si>
  <si>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</si>
  <si>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</si>
  <si>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</si>
  <si>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</si>
  <si>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</si>
  <si>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</si>
  <si>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</si>
  <si>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</si>
  <si>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</si>
  <si>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</si>
  <si>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</si>
  <si>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</si>
  <si>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</si>
  <si>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</si>
  <si>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</si>
  <si>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</si>
  <si>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</si>
  <si>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</si>
  <si>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</si>
  <si>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</si>
  <si>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</si>
  <si>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</si>
  <si>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</si>
  <si>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</si>
  <si>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</si>
  <si>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</si>
  <si>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</si>
  <si>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</si>
  <si>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</si>
  <si>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</si>
  <si>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</si>
  <si>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</si>
  <si>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</si>
  <si>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</si>
  <si>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</si>
  <si>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</si>
  <si>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</si>
  <si>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</si>
  <si>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</si>
  <si>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</si>
  <si>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</si>
  <si>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</si>
  <si>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</si>
  <si>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</si>
  <si>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</si>
  <si>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</si>
  <si>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</si>
  <si>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</si>
  <si>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</si>
  <si>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</si>
  <si>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</si>
  <si>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</si>
  <si>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</si>
  <si>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</si>
  <si>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</si>
  <si>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</si>
  <si>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</si>
  <si>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</si>
  <si>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</si>
  <si>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</si>
  <si>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</si>
  <si>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</si>
  <si>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</si>
  <si>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</si>
  <si>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</si>
  <si>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</si>
  <si>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</si>
  <si>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</si>
  <si>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</si>
  <si>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</si>
  <si>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</si>
  <si>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</si>
  <si>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</si>
  <si>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</si>
  <si>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</si>
  <si>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</si>
  <si>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</si>
  <si>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</si>
  <si>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</si>
  <si>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</si>
  <si>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</si>
  <si>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</si>
  <si>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</si>
  <si>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</si>
  <si>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</si>
  <si>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</si>
  <si>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</si>
  <si>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</si>
  <si>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</si>
  <si>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</si>
  <si>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</si>
  <si>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</si>
  <si>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</si>
  <si>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</si>
  <si>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</si>
  <si>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</si>
  <si>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</si>
  <si>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</si>
  <si>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</si>
  <si>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</si>
  <si>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</si>
  <si>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</si>
  <si>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</si>
  <si>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</si>
  <si>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</si>
  <si>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</si>
  <si>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</si>
  <si>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</si>
  <si>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</si>
  <si>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</si>
  <si>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</si>
  <si>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</si>
  <si>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</si>
  <si>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</si>
  <si>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</si>
  <si>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</si>
  <si>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</si>
  <si>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</si>
  <si>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</si>
  <si>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</si>
  <si>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</si>
  <si>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</si>
  <si>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</si>
  <si>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</si>
  <si>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</si>
  <si>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</si>
  <si>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</si>
  <si>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</si>
  <si>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</si>
  <si>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</si>
  <si>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</si>
  <si>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</si>
  <si>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</si>
  <si>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</si>
  <si>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</si>
  <si>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</si>
  <si>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</si>
  <si>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</si>
  <si>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</si>
  <si>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</si>
  <si>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</si>
  <si>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</si>
  <si>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</si>
  <si>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</si>
  <si>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</si>
  <si>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</si>
  <si>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</si>
  <si>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</si>
  <si>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</si>
  <si>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</si>
  <si>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</si>
  <si>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</si>
  <si>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</si>
  <si>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</si>
  <si>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</si>
  <si>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</si>
  <si>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</si>
  <si>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</si>
  <si>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</si>
  <si>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</si>
  <si>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</si>
  <si>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</si>
  <si>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</si>
  <si>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</si>
  <si>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</si>
  <si>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</si>
  <si>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</si>
  <si>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</si>
  <si>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</si>
  <si>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</si>
  <si>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</si>
  <si>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</si>
  <si>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</si>
  <si>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</si>
  <si>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</si>
  <si>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</si>
  <si>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</si>
  <si>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</si>
  <si>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</si>
  <si>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</si>
  <si>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</si>
  <si>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</si>
  <si>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</si>
  <si>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</si>
  <si>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</si>
  <si>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</si>
  <si>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</si>
  <si>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</si>
  <si>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</si>
  <si>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</si>
  <si>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</si>
  <si>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</si>
  <si>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</si>
  <si>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</si>
  <si>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</si>
  <si>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</si>
  <si>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</si>
  <si>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</si>
  <si>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</si>
  <si>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</si>
  <si>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</si>
  <si>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</si>
  <si>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</si>
  <si>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</si>
  <si>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</si>
  <si>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</si>
  <si>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</si>
  <si>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</si>
  <si>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</si>
  <si>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</si>
  <si>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</si>
  <si>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</si>
  <si>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</si>
  <si>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</si>
  <si>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</si>
  <si>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</si>
  <si>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</si>
  <si>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</si>
  <si>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</si>
  <si>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</si>
  <si>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</si>
  <si>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</si>
  <si>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</si>
  <si>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</si>
  <si>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</si>
  <si>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</si>
  <si>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</si>
  <si>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</si>
  <si>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</si>
  <si>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</si>
  <si>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</si>
  <si>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</si>
  <si>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</si>
  <si>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</si>
  <si>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</si>
  <si>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</si>
  <si>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</si>
  <si>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</si>
  <si>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</si>
  <si>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</si>
  <si>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</si>
  <si>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</si>
  <si>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</si>
  <si>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</si>
  <si>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</si>
  <si>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</si>
  <si>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</si>
  <si>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</si>
  <si>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</si>
  <si>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</si>
  <si>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</si>
  <si>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</si>
  <si>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</si>
  <si>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</si>
  <si>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</si>
  <si>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</si>
  <si>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</si>
  <si>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</si>
  <si>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</si>
  <si>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</si>
  <si>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</si>
  <si>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</si>
  <si>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</si>
  <si>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</si>
  <si>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</si>
  <si>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</si>
  <si>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</si>
  <si>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</si>
  <si>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</si>
  <si>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</si>
  <si>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</si>
  <si>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</si>
  <si>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</si>
  <si>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</si>
  <si>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</si>
  <si>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</si>
  <si>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</si>
  <si>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</si>
  <si>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</si>
  <si>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</si>
  <si>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</si>
  <si>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</si>
  <si>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</si>
  <si>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</si>
  <si>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</si>
  <si>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</si>
  <si>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</si>
  <si>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</si>
  <si>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</si>
  <si>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</si>
  <si>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</si>
  <si>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</si>
  <si>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</si>
  <si>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</si>
  <si>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</si>
  <si>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</si>
  <si>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</si>
  <si>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</si>
  <si>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</si>
  <si>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</si>
  <si>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</si>
  <si>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</si>
  <si>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</si>
  <si>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</si>
  <si>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</si>
  <si>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</si>
  <si>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</si>
  <si>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</si>
  <si>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</si>
  <si>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</si>
  <si>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</si>
  <si>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</si>
  <si>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</si>
  <si>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</si>
  <si>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</si>
  <si>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</si>
  <si>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</si>
  <si>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</si>
  <si>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</si>
  <si>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</si>
  <si>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</si>
  <si>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</si>
  <si>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</si>
  <si>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</si>
  <si>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</si>
  <si>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</si>
  <si>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</si>
  <si>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</si>
  <si>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</si>
  <si>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</si>
  <si>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</si>
  <si>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</si>
  <si>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</si>
  <si>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</si>
  <si>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</si>
  <si>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</si>
  <si>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</si>
  <si>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</si>
  <si>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</si>
  <si>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</si>
  <si>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</si>
  <si>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</si>
  <si>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</si>
  <si>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</si>
  <si>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</si>
  <si>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</si>
  <si>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</si>
  <si>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</si>
  <si>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</si>
  <si>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</si>
  <si>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</si>
  <si>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</si>
  <si>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</si>
  <si>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</si>
  <si>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</si>
  <si>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</si>
  <si>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</si>
  <si>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</si>
  <si>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</si>
  <si>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</si>
  <si>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</si>
  <si>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</si>
  <si>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</si>
  <si>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</si>
  <si>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</si>
  <si>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</si>
  <si>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</si>
  <si>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</si>
  <si>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</si>
  <si>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</si>
  <si>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</si>
  <si>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</si>
  <si>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</si>
  <si>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</si>
  <si>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</si>
  <si>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</si>
  <si>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</si>
  <si>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</si>
  <si>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</si>
  <si>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</si>
  <si>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</si>
  <si>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</si>
  <si>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</si>
  <si>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</si>
  <si>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</si>
  <si>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</si>
  <si>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</si>
  <si>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</si>
  <si>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</si>
  <si>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</si>
  <si>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</si>
  <si>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</si>
  <si>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</si>
  <si>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</si>
  <si>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</si>
  <si>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</si>
  <si>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</si>
  <si>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</si>
  <si>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</si>
  <si>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</si>
  <si>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</si>
  <si>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</si>
  <si>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</si>
  <si>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</si>
  <si>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</si>
  <si>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</si>
  <si>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</si>
  <si>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</si>
  <si>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</si>
  <si>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</si>
  <si>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</si>
  <si>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</si>
  <si>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</si>
  <si>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</si>
  <si>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</si>
  <si>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</si>
  <si>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</si>
  <si>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</si>
  <si>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</si>
  <si>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</si>
  <si>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</si>
  <si>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</si>
  <si>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</si>
  <si>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</si>
  <si>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</si>
  <si>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</si>
  <si>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</si>
  <si>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</si>
  <si>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</si>
  <si>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</si>
  <si>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</si>
  <si>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</si>
  <si>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</si>
  <si>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</si>
  <si>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</si>
  <si>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</si>
  <si>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</si>
  <si>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</si>
  <si>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</si>
  <si>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</si>
  <si>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</si>
  <si>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</si>
  <si>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</si>
  <si>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</si>
  <si>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</si>
  <si>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</si>
  <si>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</si>
  <si>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</si>
  <si>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</si>
  <si>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</si>
  <si>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</si>
  <si>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</si>
  <si>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</si>
  <si>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</si>
  <si>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</si>
  <si>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</si>
  <si>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</si>
  <si>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</si>
  <si>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</si>
  <si>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</si>
  <si>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</si>
  <si>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</si>
  <si>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</si>
  <si>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</si>
  <si>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</si>
  <si>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</si>
  <si>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</si>
  <si>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</si>
  <si>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</si>
  <si>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</si>
  <si>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</si>
  <si>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</si>
  <si>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</si>
  <si>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</si>
  <si>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</si>
  <si>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</si>
  <si>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</si>
  <si>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</si>
  <si>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</si>
  <si>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</si>
  <si>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</si>
  <si>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</si>
  <si>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</si>
  <si>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</si>
  <si>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</si>
  <si>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</si>
  <si>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</si>
  <si>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</si>
  <si>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</si>
  <si>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</si>
  <si>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</si>
  <si>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</si>
  <si>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</si>
  <si>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</si>
  <si>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</si>
  <si>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</si>
  <si>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</si>
  <si>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</si>
  <si>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</si>
  <si>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</si>
  <si>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</si>
  <si>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</si>
  <si>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</si>
  <si>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</si>
  <si>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</si>
  <si>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</si>
  <si>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</si>
  <si>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</si>
  <si>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</si>
  <si>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</si>
  <si>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</si>
  <si>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</si>
  <si>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</si>
  <si>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</si>
  <si>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</si>
  <si>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</si>
  <si>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</si>
  <si>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</si>
  <si>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</si>
  <si>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</si>
  <si>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</si>
  <si>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</si>
  <si>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</si>
  <si>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</si>
  <si>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</si>
  <si>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</si>
  <si>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</si>
  <si>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</si>
  <si>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</si>
  <si>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</si>
  <si>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</si>
  <si>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</si>
  <si>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</si>
  <si>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</si>
  <si>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</si>
  <si>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</si>
  <si>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</si>
  <si>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</si>
  <si>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</si>
  <si>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</si>
  <si>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</si>
  <si>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</si>
  <si>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</si>
  <si>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</si>
  <si>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</si>
  <si>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</si>
  <si>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</si>
  <si>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</si>
  <si>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</si>
  <si>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</si>
  <si>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</si>
  <si>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</si>
  <si>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</si>
  <si>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</si>
  <si>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</si>
  <si>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</si>
  <si>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</si>
  <si>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</si>
  <si>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</si>
  <si>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</si>
  <si>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</si>
  <si>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</si>
  <si>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</si>
  <si>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</si>
  <si>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</si>
  <si>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</si>
  <si>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</si>
  <si>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</si>
  <si>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</si>
  <si>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</si>
  <si>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</si>
  <si>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</si>
  <si>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</si>
  <si>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</si>
  <si>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</si>
  <si>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</si>
  <si>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</si>
  <si>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</si>
  <si>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</si>
  <si>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</si>
  <si>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</si>
  <si>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</si>
  <si>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</si>
  <si>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</si>
  <si>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</si>
  <si>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</si>
  <si>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</si>
  <si>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</si>
  <si>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</si>
  <si>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</si>
  <si>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</si>
  <si>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</si>
  <si>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</si>
  <si>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</si>
  <si>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</si>
  <si>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</si>
  <si>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</si>
  <si>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</si>
  <si>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</si>
  <si>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</si>
  <si>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</si>
  <si>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</si>
  <si>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</si>
  <si>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</si>
  <si>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</si>
  <si>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</si>
  <si>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</si>
  <si>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</si>
  <si>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</si>
  <si>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</si>
  <si>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</si>
  <si>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</si>
  <si>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</si>
  <si>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</si>
  <si>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</si>
  <si>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</si>
  <si>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</si>
  <si>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</si>
  <si>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</si>
  <si>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</si>
  <si>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</si>
  <si>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</si>
  <si>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</si>
  <si>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</si>
  <si>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</si>
  <si>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</si>
  <si>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</si>
  <si>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</si>
  <si>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</si>
  <si>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</si>
  <si>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</si>
  <si>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</si>
  <si>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</si>
  <si>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</si>
  <si>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</si>
  <si>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</si>
  <si>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</si>
  <si>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</si>
  <si>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</si>
  <si>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</si>
  <si>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</si>
  <si>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</si>
  <si>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</si>
  <si>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</si>
  <si>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</si>
  <si>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</si>
  <si>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</si>
  <si>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</si>
  <si>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</si>
  <si>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</si>
  <si>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</si>
  <si>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</si>
  <si>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</si>
  <si>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</si>
  <si>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</si>
  <si>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</si>
  <si>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</si>
  <si>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</si>
  <si>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</si>
  <si>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</si>
  <si>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</si>
  <si>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</si>
  <si>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</si>
  <si>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</si>
  <si>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</si>
  <si>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</si>
  <si>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</si>
  <si>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</si>
  <si>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</si>
  <si>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</si>
  <si>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</si>
  <si>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</si>
  <si>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</si>
  <si>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</si>
  <si>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</si>
  <si>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</si>
  <si>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</si>
  <si>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</si>
  <si>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</si>
  <si>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</si>
  <si>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</si>
  <si>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</si>
  <si>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</si>
  <si>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</si>
  <si>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</si>
  <si>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</si>
  <si>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</si>
  <si>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</si>
  <si>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</si>
  <si>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</si>
  <si>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</si>
  <si>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</si>
  <si>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</si>
  <si>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</si>
  <si>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</si>
  <si>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</si>
  <si>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</si>
  <si>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</si>
  <si>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</si>
  <si>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</si>
  <si>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</si>
  <si>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</si>
  <si>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</si>
  <si>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</si>
  <si>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</si>
  <si>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</si>
  <si>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</si>
  <si>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</si>
  <si>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</si>
  <si>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</si>
  <si>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</si>
  <si>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</si>
  <si>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</si>
  <si>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</si>
  <si>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</si>
  <si>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</si>
  <si>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</si>
  <si>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</si>
  <si>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</si>
  <si>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</si>
  <si>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</si>
  <si>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</si>
  <si>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</si>
  <si>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</si>
  <si>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</si>
  <si>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</si>
  <si>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</si>
  <si>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</si>
  <si>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</si>
  <si>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</si>
  <si>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</si>
  <si>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</si>
  <si>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</si>
  <si>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</si>
  <si>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</si>
  <si>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</si>
  <si>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</si>
  <si>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</si>
  <si>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</si>
  <si>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</si>
  <si>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</si>
  <si>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</si>
  <si>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</si>
  <si>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</si>
  <si>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</si>
  <si>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</si>
  <si>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</si>
  <si>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</si>
  <si>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</si>
  <si>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</si>
  <si>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</si>
  <si>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</si>
  <si>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</si>
  <si>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</si>
  <si>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</si>
  <si>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</si>
  <si>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</si>
  <si>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</si>
  <si>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</si>
  <si>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</si>
  <si>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</si>
  <si>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</si>
  <si>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</si>
  <si>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</si>
  <si>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</si>
  <si>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</si>
  <si>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</si>
  <si>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</si>
  <si>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</si>
  <si>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</si>
  <si>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</si>
  <si>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</si>
  <si>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</si>
  <si>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</si>
  <si>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</si>
  <si>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</si>
  <si>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</si>
  <si>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</si>
  <si>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</si>
  <si>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</si>
  <si>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</si>
  <si>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</si>
  <si>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</si>
  <si>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</si>
  <si>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</si>
  <si>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</si>
  <si>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</si>
  <si>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</si>
  <si>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</si>
  <si>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</si>
  <si>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</si>
  <si>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</si>
  <si>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</si>
  <si>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</si>
  <si>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</si>
  <si>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</si>
  <si>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</si>
  <si>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</si>
  <si>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</si>
  <si>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</si>
  <si>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</si>
  <si>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</si>
  <si>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</si>
  <si>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</si>
  <si>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</si>
  <si>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</si>
  <si>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</si>
  <si>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</si>
  <si>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</si>
  <si>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</si>
  <si>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</si>
  <si>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</si>
  <si>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</si>
  <si>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</si>
  <si>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</si>
  <si>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</si>
  <si>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</si>
  <si>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</si>
  <si>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</si>
  <si>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</si>
  <si>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</si>
  <si>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</si>
  <si>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</si>
  <si>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</si>
  <si>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</si>
  <si>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</si>
  <si>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</si>
  <si>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</si>
  <si>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</si>
  <si>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</si>
  <si>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</si>
  <si>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</si>
  <si>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</si>
  <si>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</si>
  <si>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</si>
  <si>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</si>
  <si>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</si>
  <si>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</si>
  <si>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</si>
  <si>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</si>
  <si>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</si>
  <si>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</si>
  <si>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</si>
  <si>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</si>
  <si>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</si>
  <si>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</si>
  <si>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</si>
  <si>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</si>
  <si>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</si>
  <si>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</si>
  <si>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</si>
  <si>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</si>
  <si>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</si>
  <si>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</si>
  <si>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</si>
  <si>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</si>
  <si>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</si>
  <si>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</si>
  <si>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</si>
  <si>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</si>
  <si>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</si>
  <si>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</si>
  <si>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</si>
  <si>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</si>
  <si>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</si>
  <si>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</si>
  <si>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</si>
  <si>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</si>
  <si>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</si>
  <si>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</si>
  <si>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</si>
  <si>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</si>
  <si>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</si>
  <si>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</si>
  <si>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</si>
  <si>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</si>
  <si>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</si>
  <si>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</si>
  <si>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</si>
  <si>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</si>
  <si>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</si>
  <si>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</si>
  <si>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</si>
  <si>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</si>
  <si>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</si>
  <si>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</si>
  <si>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</si>
  <si>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</si>
  <si>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</si>
  <si>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</si>
  <si>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</si>
  <si>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</si>
  <si>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</si>
  <si>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</si>
  <si>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</si>
  <si>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</si>
  <si>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</si>
  <si>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</si>
  <si>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</si>
  <si>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</si>
  <si>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</si>
  <si>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</si>
  <si>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</si>
  <si>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</si>
  <si>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</si>
  <si>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</si>
  <si>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</si>
  <si>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</si>
  <si>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</si>
  <si>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</si>
  <si>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</si>
  <si>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</si>
  <si>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</si>
  <si>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</si>
  <si>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</si>
  <si>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</si>
  <si>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</si>
  <si>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</si>
  <si>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</si>
  <si>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</si>
  <si>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</si>
  <si>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</si>
  <si>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</si>
  <si>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</si>
  <si>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</si>
  <si>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</si>
  <si>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</si>
  <si>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</si>
  <si>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</si>
  <si>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</si>
  <si>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</si>
  <si>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</si>
  <si>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</si>
  <si>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</si>
  <si>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</si>
  <si>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</si>
  <si>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</si>
  <si>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</si>
  <si>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</si>
  <si>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</si>
  <si>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</si>
  <si>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</si>
  <si>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</si>
  <si>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</si>
  <si>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</si>
  <si>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</si>
  <si>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</si>
  <si>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</si>
  <si>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</si>
  <si>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</si>
  <si>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</si>
  <si>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</si>
  <si>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</si>
  <si>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</si>
  <si>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</si>
  <si>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</si>
  <si>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</si>
  <si>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</si>
  <si>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</si>
  <si>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</si>
  <si>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</si>
  <si>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</si>
  <si>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</si>
  <si>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</si>
  <si>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</si>
  <si>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</si>
  <si>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</si>
  <si>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</si>
  <si>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</si>
  <si>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</si>
  <si>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</si>
  <si>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</si>
  <si>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</si>
  <si>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</si>
  <si>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</si>
  <si>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</si>
  <si>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</si>
  <si>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</si>
  <si>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</si>
  <si>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</si>
  <si>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</si>
  <si>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</si>
  <si>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</si>
  <si>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</si>
  <si>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</si>
  <si>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</si>
  <si>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</si>
  <si>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</si>
  <si>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</si>
  <si>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</si>
  <si>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</si>
  <si>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</si>
  <si>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</si>
  <si>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</si>
  <si>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</si>
  <si>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</si>
  <si>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</si>
  <si>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</si>
  <si>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</si>
  <si>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</si>
  <si>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</si>
  <si>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</si>
  <si>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</si>
  <si>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</si>
  <si>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</si>
  <si>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</si>
  <si>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</si>
  <si>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</si>
  <si>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</si>
  <si>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</si>
  <si>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</si>
  <si>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</si>
  <si>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</si>
  <si>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</si>
  <si>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</si>
  <si>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</si>
  <si>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</si>
  <si>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</si>
  <si>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</si>
  <si>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</si>
  <si>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</si>
  <si>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</si>
  <si>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</si>
  <si>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</si>
  <si>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</si>
  <si>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</si>
  <si>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</si>
  <si>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</si>
  <si>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</si>
  <si>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</si>
  <si>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</si>
  <si>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</si>
  <si>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</si>
  <si>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</si>
  <si>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</si>
  <si>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</si>
  <si>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</si>
  <si>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</si>
  <si>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</si>
  <si>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</si>
  <si>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</si>
  <si>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</si>
  <si>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</si>
  <si>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</si>
  <si>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</si>
  <si>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</si>
  <si>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</si>
  <si>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</si>
  <si>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</si>
  <si>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</si>
  <si>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</si>
  <si>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</si>
  <si>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</si>
  <si>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</si>
  <si>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</si>
  <si>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</si>
  <si>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</si>
  <si>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</si>
  <si>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</si>
  <si>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</si>
  <si>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</si>
  <si>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</si>
  <si>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</si>
  <si>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</si>
  <si>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</si>
  <si>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</si>
  <si>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</si>
  <si>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</si>
  <si>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</si>
  <si>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</si>
  <si>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</si>
  <si>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</si>
  <si>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</si>
  <si>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</si>
  <si>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</si>
  <si>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</si>
  <si>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</si>
  <si>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</si>
  <si>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</si>
  <si>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</si>
  <si>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</si>
  <si>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</si>
  <si>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</si>
  <si>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</si>
  <si>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</si>
  <si>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</si>
  <si>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</si>
  <si>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</si>
  <si>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</si>
  <si>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</si>
  <si>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</si>
  <si>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</si>
  <si>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</si>
  <si>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</si>
  <si>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</si>
  <si>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</si>
  <si>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</si>
  <si>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</si>
  <si>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</si>
  <si>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</si>
  <si>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</si>
  <si>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</si>
  <si>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</si>
  <si>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</si>
  <si>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</si>
  <si>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</si>
  <si>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</si>
  <si>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</si>
  <si>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</si>
  <si>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</si>
  <si>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</si>
  <si>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</si>
  <si>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</si>
  <si>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</si>
  <si>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</si>
  <si>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</si>
  <si>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</si>
  <si>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</si>
  <si>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</si>
  <si>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</si>
  <si>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</si>
  <si>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</si>
  <si>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</si>
  <si>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</si>
  <si>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</si>
  <si>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</si>
  <si>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</si>
  <si>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</si>
  <si>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</si>
  <si>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</si>
  <si>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</si>
  <si>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</si>
  <si>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</si>
  <si>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</si>
  <si>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</si>
  <si>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</si>
  <si>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</si>
  <si>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</si>
  <si>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</si>
  <si>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</si>
  <si>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</si>
  <si>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</si>
  <si>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</si>
  <si>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</si>
  <si>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</si>
  <si>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</si>
  <si>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</si>
  <si>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</si>
  <si>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</si>
  <si>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</si>
  <si>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</si>
  <si>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</si>
  <si>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</si>
  <si>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</si>
  <si>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</si>
  <si>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</si>
  <si>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</si>
  <si>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</si>
  <si>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</si>
  <si>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</si>
  <si>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</si>
  <si>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</si>
  <si>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</si>
  <si>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</si>
  <si>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</si>
  <si>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</si>
  <si>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</si>
  <si>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</si>
  <si>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</si>
  <si>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</si>
  <si>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</si>
  <si>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</si>
  <si>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</si>
  <si>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</si>
  <si>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</si>
  <si>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</si>
  <si>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</si>
  <si>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</si>
  <si>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</si>
  <si>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</si>
  <si>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</si>
  <si>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</si>
  <si>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</si>
  <si>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</si>
  <si>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</si>
  <si>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</si>
  <si>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</si>
  <si>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</si>
  <si>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</si>
  <si>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</si>
  <si>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</si>
  <si>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</si>
  <si>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</si>
  <si>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</si>
  <si>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</si>
  <si>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</si>
  <si>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</si>
  <si>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</si>
  <si>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</si>
  <si>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</si>
  <si>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</si>
  <si>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</si>
  <si>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</si>
  <si>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</si>
  <si>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</si>
  <si>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</si>
  <si>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</si>
  <si>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</si>
  <si>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</si>
  <si>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</si>
  <si>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</si>
  <si>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</si>
  <si>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</si>
  <si>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</si>
  <si>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</si>
  <si>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</si>
  <si>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</si>
  <si>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</si>
  <si>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</si>
  <si>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</si>
  <si>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</si>
  <si>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</si>
  <si>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</si>
  <si>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</si>
  <si>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</si>
  <si>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</si>
  <si>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</si>
  <si>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</si>
  <si>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</si>
  <si>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</si>
  <si>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</si>
  <si>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</si>
  <si>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</si>
  <si>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</si>
  <si>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</si>
  <si>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</si>
  <si>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</si>
  <si>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</si>
  <si>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</si>
  <si>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</si>
  <si>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</si>
  <si>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</si>
  <si>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</si>
  <si>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</si>
  <si>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</si>
  <si>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</si>
  <si>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</si>
  <si>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</si>
  <si>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</si>
  <si>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</si>
  <si>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</si>
  <si>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</si>
  <si>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</si>
  <si>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</si>
  <si>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</si>
  <si>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</si>
  <si>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</si>
  <si>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</si>
  <si>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</si>
  <si>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</si>
  <si>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</si>
  <si>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</si>
  <si>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</si>
  <si>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</si>
  <si>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</si>
  <si>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</si>
  <si>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</si>
  <si>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</si>
  <si>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</si>
  <si>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</si>
  <si>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</si>
  <si>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</si>
  <si>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</si>
  <si>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</si>
  <si>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</si>
  <si>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</si>
  <si>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</si>
  <si>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</si>
  <si>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</si>
  <si>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</si>
  <si>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</si>
  <si>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</si>
  <si>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</si>
  <si>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</si>
  <si>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</si>
  <si>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</si>
  <si>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</si>
  <si>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</si>
  <si>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</si>
  <si>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</si>
  <si>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</si>
  <si>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</si>
  <si>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</si>
  <si>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</si>
  <si>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</si>
  <si>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</si>
  <si>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</si>
  <si>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</si>
  <si>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</si>
  <si>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</si>
  <si>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</si>
  <si>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</si>
  <si>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</si>
  <si>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</si>
  <si>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</si>
  <si>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</si>
  <si>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</si>
  <si>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</si>
  <si>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</si>
  <si>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</si>
  <si>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</si>
  <si>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</si>
  <si>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</si>
  <si>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</si>
  <si>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</si>
  <si>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</si>
  <si>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</si>
  <si>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</si>
  <si>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</si>
  <si>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</si>
  <si>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</si>
  <si>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</si>
  <si>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</si>
  <si>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</si>
  <si>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</si>
  <si>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</si>
  <si>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</si>
  <si>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</si>
  <si>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</si>
  <si>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</si>
  <si>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</si>
  <si>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</si>
  <si>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</si>
  <si>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</si>
  <si>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</si>
  <si>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</si>
  <si>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</si>
  <si>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</si>
  <si>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</si>
  <si>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</si>
  <si>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</si>
  <si>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</si>
  <si>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</si>
  <si>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</si>
  <si>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</si>
  <si>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</si>
  <si>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</si>
  <si>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</si>
  <si>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</si>
  <si>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</si>
  <si>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</si>
  <si>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</si>
  <si>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</si>
  <si>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</si>
  <si>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</si>
  <si>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</si>
  <si>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</si>
  <si>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</si>
  <si>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</si>
  <si>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</si>
  <si>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</si>
  <si>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</si>
  <si>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</si>
  <si>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</si>
  <si>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</si>
  <si>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</si>
  <si>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</si>
  <si>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</si>
  <si>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</si>
  <si>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</si>
  <si>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</si>
  <si>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</si>
  <si>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</si>
  <si>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</si>
  <si>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</si>
  <si>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</si>
  <si>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</si>
  <si>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</si>
  <si>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</si>
  <si>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</si>
  <si>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</si>
  <si>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</si>
  <si>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</si>
  <si>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</si>
  <si>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</si>
  <si>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</si>
  <si>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</si>
  <si>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</si>
  <si>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</si>
  <si>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</si>
  <si>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</si>
  <si>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</si>
  <si>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</si>
  <si>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</si>
  <si>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</si>
  <si>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</si>
  <si>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</si>
  <si>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</si>
  <si>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</si>
  <si>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</si>
  <si>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</si>
  <si>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</si>
  <si>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</si>
  <si>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</si>
  <si>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</si>
  <si>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</si>
  <si>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</si>
  <si>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</si>
  <si>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</si>
  <si>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</si>
  <si>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</si>
  <si>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</si>
  <si>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</si>
  <si>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</si>
  <si>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</si>
  <si>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</si>
  <si>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</si>
  <si>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</si>
  <si>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</si>
  <si>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</si>
  <si>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</si>
  <si>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</si>
  <si>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</si>
  <si>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</si>
  <si>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</si>
  <si>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</si>
  <si>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</si>
  <si>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</si>
  <si>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</si>
  <si>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</si>
  <si>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</si>
  <si>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</si>
  <si>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</si>
  <si>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</si>
  <si>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</si>
  <si>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</si>
  <si>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</si>
  <si>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</si>
  <si>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</si>
  <si>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</si>
  <si>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</si>
  <si>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</si>
  <si>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</si>
  <si>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</si>
  <si>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</si>
  <si>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</si>
  <si>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</si>
  <si>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</si>
  <si>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</si>
  <si>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</si>
  <si>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</si>
  <si>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</si>
  <si>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</si>
  <si>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</si>
  <si>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</si>
  <si>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</si>
  <si>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</si>
  <si>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</si>
  <si>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</si>
  <si>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</si>
  <si>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</si>
  <si>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</si>
  <si>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</si>
  <si>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</si>
  <si>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</si>
  <si>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</si>
  <si>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</si>
  <si>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</si>
  <si>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</si>
  <si>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</si>
  <si>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</si>
  <si>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</si>
  <si>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</si>
  <si>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</si>
  <si>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</si>
  <si>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</si>
  <si>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</si>
  <si>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</si>
  <si>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</si>
  <si>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</si>
  <si>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</si>
  <si>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</si>
  <si>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</si>
  <si>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</si>
  <si>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</si>
  <si>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</si>
  <si>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</si>
  <si>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</si>
  <si>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</si>
  <si>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</si>
  <si>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</si>
  <si>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</si>
  <si>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</si>
  <si>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</si>
  <si>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</si>
  <si>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</si>
  <si>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</si>
  <si>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</si>
  <si>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</si>
  <si>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</si>
  <si>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</si>
  <si>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</si>
  <si>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</si>
  <si>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</si>
  <si>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</si>
  <si>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</si>
  <si>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</si>
  <si>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</si>
  <si>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</si>
  <si>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</si>
  <si>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</si>
  <si>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</si>
  <si>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</si>
  <si>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</si>
  <si>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</si>
  <si>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</si>
  <si>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</si>
  <si>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</si>
  <si>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</si>
  <si>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</si>
  <si>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</si>
  <si>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</si>
  <si>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</si>
  <si>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</si>
  <si>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</si>
  <si>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</si>
  <si>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</si>
  <si>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</si>
  <si>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</si>
  <si>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</si>
  <si>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</si>
  <si>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</si>
  <si>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</si>
  <si>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</si>
  <si>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</si>
  <si>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</si>
  <si>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</si>
  <si>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</si>
  <si>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</si>
  <si>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</si>
  <si>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</si>
  <si>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</si>
  <si>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</si>
  <si>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</si>
  <si>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</si>
  <si>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</si>
  <si>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</si>
  <si>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</si>
  <si>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</si>
  <si>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</si>
  <si>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</si>
  <si>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</si>
  <si>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</si>
  <si>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</si>
  <si>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</si>
  <si>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</si>
  <si>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</si>
  <si>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</si>
  <si>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</si>
  <si>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</si>
  <si>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</si>
  <si>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</si>
  <si>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</si>
  <si>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</si>
  <si>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</si>
  <si>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</si>
  <si>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</si>
  <si>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</si>
  <si>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</si>
  <si>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</si>
  <si>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</si>
  <si>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</si>
  <si>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</si>
  <si>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</si>
  <si>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</si>
  <si>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</si>
  <si>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</si>
  <si>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</si>
  <si>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</si>
  <si>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</si>
  <si>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</si>
  <si>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</si>
  <si>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</si>
  <si>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</si>
  <si>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</si>
  <si>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</si>
  <si>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</si>
  <si>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</si>
  <si>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</si>
  <si>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</si>
  <si>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</si>
  <si>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</si>
  <si>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</si>
  <si>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</si>
  <si>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</si>
  <si>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</si>
  <si>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</si>
  <si>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</si>
  <si>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</si>
  <si>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</si>
  <si>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</si>
  <si>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</si>
  <si>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</si>
  <si>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</si>
  <si>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</si>
  <si>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</si>
  <si>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</si>
  <si>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</si>
  <si>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</si>
  <si>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</si>
  <si>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</si>
  <si>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</si>
  <si>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</si>
  <si>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</si>
  <si>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</si>
  <si>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</si>
  <si>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</si>
  <si>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</si>
  <si>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</si>
  <si>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</si>
  <si>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</si>
  <si>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</si>
  <si>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</si>
  <si>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</si>
  <si>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</si>
  <si>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</si>
  <si>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</si>
  <si>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</si>
  <si>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</si>
  <si>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</si>
  <si>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</si>
  <si>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</si>
  <si>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</si>
  <si>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</si>
  <si>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</si>
  <si>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</si>
  <si>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</si>
  <si>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</si>
  <si>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</si>
  <si>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</si>
  <si>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</si>
  <si>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</si>
  <si>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</si>
  <si>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</si>
  <si>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</si>
  <si>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</si>
  <si>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</si>
  <si>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</si>
  <si>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</si>
  <si>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</si>
  <si>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</si>
  <si>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</si>
  <si>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</si>
  <si>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</si>
  <si>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</si>
  <si>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</si>
  <si>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</si>
  <si>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</si>
  <si>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</si>
  <si>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</si>
  <si>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</si>
  <si>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</si>
  <si>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</si>
  <si>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</si>
  <si>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</si>
  <si>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</si>
  <si>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</si>
  <si>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</si>
  <si>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</si>
  <si>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</si>
  <si>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</si>
  <si>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</si>
  <si>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</si>
  <si>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</si>
  <si>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</si>
  <si>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</si>
  <si>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</si>
  <si>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</si>
  <si>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</si>
  <si>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</si>
  <si>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</si>
  <si>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</si>
  <si>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</si>
  <si>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</si>
  <si>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</si>
  <si>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</si>
  <si>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</si>
  <si>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</si>
  <si>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</si>
  <si>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</si>
  <si>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</si>
  <si>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</si>
  <si>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</si>
  <si>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</si>
  <si>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</si>
  <si>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</si>
  <si>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</si>
  <si>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</si>
  <si>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</si>
  <si>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</si>
  <si>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</si>
  <si>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</si>
  <si>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</si>
  <si>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</si>
  <si>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</si>
  <si>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</si>
  <si>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</si>
  <si>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</si>
  <si>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</si>
  <si>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</si>
  <si>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</si>
  <si>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</si>
  <si>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</si>
  <si>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</si>
  <si>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</si>
  <si>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</si>
  <si>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</si>
  <si>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</si>
  <si>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</si>
  <si>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</si>
  <si>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</si>
  <si>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</si>
  <si>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</si>
  <si>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</si>
  <si>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</si>
  <si>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</si>
  <si>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</si>
  <si>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</si>
  <si>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</si>
  <si>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</si>
  <si>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</si>
  <si>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</si>
  <si>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</si>
  <si>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</si>
  <si>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</si>
  <si>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</si>
  <si>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</si>
  <si>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</si>
  <si>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</si>
  <si>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</si>
  <si>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</si>
  <si>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</si>
  <si>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</si>
  <si>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</si>
  <si>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</si>
  <si>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</si>
  <si>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</si>
  <si>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</si>
  <si>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</si>
  <si>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</si>
  <si>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</si>
  <si>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</si>
  <si>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</si>
  <si>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</si>
  <si>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</si>
  <si>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</si>
  <si>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</si>
  <si>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</si>
  <si>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</si>
  <si>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</si>
  <si>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</si>
  <si>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</si>
  <si>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</si>
  <si>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</si>
  <si>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</si>
  <si>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</si>
  <si>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</si>
  <si>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</si>
  <si>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</si>
  <si>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</si>
  <si>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</si>
  <si>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</si>
  <si>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</si>
  <si>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</si>
  <si>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</si>
  <si>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</si>
  <si>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</si>
  <si>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</si>
  <si>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</si>
  <si>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</si>
  <si>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</si>
  <si>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</si>
  <si>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</si>
  <si>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</si>
  <si>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</si>
  <si>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</si>
  <si>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</si>
  <si>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</si>
  <si>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</si>
  <si>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</si>
  <si>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</si>
  <si>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</si>
  <si>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</si>
  <si>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</si>
  <si>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</si>
  <si>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</si>
  <si>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</si>
  <si>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</si>
  <si>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</si>
  <si>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</si>
  <si>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</si>
  <si>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</si>
  <si>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</si>
  <si>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</si>
  <si>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</si>
  <si>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</si>
  <si>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</si>
  <si>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</si>
  <si>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</si>
  <si>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</si>
  <si>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</si>
  <si>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</si>
  <si>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</si>
  <si>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</si>
  <si>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</si>
  <si>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</si>
  <si>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</si>
  <si>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</si>
  <si>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</si>
  <si>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</si>
  <si>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</si>
  <si>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</si>
  <si>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</si>
  <si>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</si>
  <si>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</si>
  <si>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</si>
  <si>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</si>
  <si>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</si>
  <si>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</si>
  <si>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</si>
  <si>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</si>
  <si>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</si>
  <si>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</si>
  <si>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</si>
  <si>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</si>
  <si>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</si>
  <si>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</si>
  <si>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</si>
  <si>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</si>
  <si>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</si>
  <si>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</si>
  <si>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</si>
  <si>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</si>
  <si>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</si>
  <si>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</si>
  <si>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</si>
  <si>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</si>
  <si>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</si>
  <si>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</si>
  <si>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</si>
  <si>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</si>
  <si>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</si>
  <si>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</si>
  <si>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</si>
  <si>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</si>
  <si>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</si>
  <si>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</si>
  <si>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</si>
  <si>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</si>
  <si>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</si>
  <si>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</si>
  <si>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</si>
  <si>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</si>
  <si>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</si>
  <si>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</si>
  <si>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</si>
  <si>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</si>
  <si>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</si>
  <si>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</si>
  <si>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</si>
  <si>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</si>
  <si>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</si>
  <si>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</si>
  <si>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</si>
  <si>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</si>
  <si>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</si>
  <si>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</si>
  <si>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</si>
  <si>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</si>
  <si>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</si>
  <si>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</si>
  <si>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</si>
  <si>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</si>
  <si>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</si>
  <si>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</si>
  <si>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</si>
  <si>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</si>
  <si>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</si>
  <si>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</si>
  <si>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</si>
  <si>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</si>
  <si>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</si>
  <si>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</si>
  <si>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</si>
  <si>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</si>
  <si>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</si>
  <si>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</si>
  <si>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</si>
  <si>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</si>
  <si>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</si>
  <si>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</si>
  <si>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</si>
  <si>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</si>
  <si>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</si>
  <si>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</si>
  <si>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</si>
  <si>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</si>
  <si>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</si>
  <si>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</si>
  <si>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</si>
  <si>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</si>
  <si>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</si>
  <si>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</si>
  <si>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</si>
  <si>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</si>
  <si>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</si>
  <si>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</si>
  <si>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</si>
  <si>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</si>
  <si>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</si>
  <si>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</si>
  <si>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</si>
  <si>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</si>
  <si>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</si>
  <si>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</si>
  <si>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</si>
  <si>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</si>
  <si>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</si>
  <si>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</si>
  <si>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</si>
  <si>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</si>
  <si>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</si>
  <si>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</si>
  <si>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</si>
  <si>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</si>
  <si>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</si>
  <si>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</si>
  <si>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</si>
  <si>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</si>
  <si>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</si>
  <si>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</si>
  <si>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</si>
  <si>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</si>
  <si>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</si>
  <si>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</si>
  <si>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</si>
  <si>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</si>
  <si>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</si>
  <si>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</si>
  <si>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</si>
  <si>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</si>
  <si>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</si>
  <si>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</si>
  <si>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</si>
  <si>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</si>
  <si>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</si>
  <si>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</si>
  <si>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</si>
  <si>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</si>
  <si>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</si>
  <si>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</si>
  <si>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</si>
  <si>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</si>
  <si>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</si>
  <si>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</si>
  <si>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</si>
  <si>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</si>
  <si>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</si>
  <si>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</si>
  <si>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</si>
  <si>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</si>
  <si>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</si>
  <si>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</si>
  <si>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</si>
  <si>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</si>
  <si>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</si>
  <si>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</si>
  <si>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</si>
  <si>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</si>
  <si>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</si>
  <si>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</si>
  <si>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</si>
  <si>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</si>
  <si>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</si>
  <si>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</si>
  <si>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</si>
  <si>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</si>
  <si>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</si>
  <si>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</si>
  <si>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</si>
  <si>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</si>
  <si>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</si>
  <si>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</si>
  <si>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</si>
  <si>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</si>
  <si>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</si>
  <si>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</si>
  <si>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</si>
  <si>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</si>
  <si>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</si>
  <si>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</si>
  <si>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</si>
  <si>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</si>
  <si>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</si>
  <si>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</si>
  <si>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</si>
  <si>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</si>
  <si>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</si>
  <si>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</si>
  <si>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</si>
  <si>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</si>
  <si>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</si>
  <si>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</si>
  <si>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</si>
  <si>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</si>
  <si>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</si>
  <si>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</si>
  <si>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</si>
  <si>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</si>
  <si>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</si>
  <si>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</si>
  <si>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</si>
  <si>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</si>
  <si>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</si>
  <si>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</si>
  <si>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</si>
  <si>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</si>
  <si>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</si>
  <si>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</si>
  <si>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</si>
  <si>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</si>
  <si>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</si>
  <si>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</si>
  <si>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</si>
  <si>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</si>
  <si>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</si>
  <si>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</si>
  <si>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</si>
  <si>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</si>
  <si>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</si>
  <si>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</si>
  <si>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</si>
  <si>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</si>
  <si>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</si>
  <si>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</si>
  <si>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</si>
  <si>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</si>
  <si>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</si>
  <si>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</si>
  <si>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</si>
  <si>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</si>
  <si>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</si>
  <si>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</si>
  <si>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</si>
  <si>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</si>
  <si>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</si>
  <si>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</si>
  <si>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</si>
  <si>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</si>
  <si>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</si>
  <si>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</si>
  <si>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</si>
  <si>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</si>
  <si>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</si>
  <si>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</si>
  <si>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</si>
  <si>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</si>
  <si>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</si>
  <si>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</si>
  <si>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</si>
  <si>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</si>
  <si>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</si>
  <si>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</si>
  <si>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</si>
  <si>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</si>
  <si>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</si>
  <si>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</si>
  <si>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</si>
  <si>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</si>
  <si>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</si>
  <si>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</si>
  <si>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</si>
  <si>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</si>
  <si>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</si>
  <si>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</si>
  <si>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</si>
  <si>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</si>
  <si>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</si>
  <si>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</si>
  <si>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</si>
  <si>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</si>
  <si>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</si>
  <si>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</si>
  <si>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</si>
  <si>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</si>
  <si>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</si>
  <si>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</si>
  <si>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</si>
  <si>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</si>
  <si>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</si>
  <si>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</si>
  <si>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</si>
  <si>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</si>
  <si>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</si>
  <si>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</si>
  <si>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</si>
  <si>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</si>
  <si>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</si>
  <si>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</si>
  <si>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</si>
  <si>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</si>
  <si>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</si>
  <si>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</si>
  <si>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</si>
  <si>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</si>
  <si>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</si>
  <si>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</si>
  <si>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</si>
  <si>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</si>
  <si>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</si>
  <si>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</si>
  <si>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</si>
  <si>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</si>
  <si>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</si>
  <si>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</si>
  <si>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</si>
  <si>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</si>
  <si>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</si>
  <si>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</si>
  <si>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</si>
  <si>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</si>
  <si>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</si>
  <si>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</si>
  <si>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</si>
  <si>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</si>
  <si>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</si>
  <si>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</si>
  <si>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</si>
  <si>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</si>
  <si>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</si>
  <si>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</si>
  <si>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</si>
  <si>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</si>
  <si>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</si>
  <si>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</si>
  <si>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</si>
  <si>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</si>
  <si>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</si>
  <si>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</si>
  <si>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</si>
  <si>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</si>
  <si>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</si>
  <si>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</si>
  <si>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</si>
  <si>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</si>
  <si>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</si>
  <si>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</si>
  <si>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</si>
  <si>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</si>
  <si>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</si>
  <si>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</si>
  <si>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</si>
  <si>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</si>
  <si>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</si>
  <si>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</si>
  <si>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</si>
  <si>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</si>
  <si>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</si>
  <si>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</si>
  <si>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</si>
  <si>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</si>
  <si>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</si>
  <si>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</si>
  <si>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</si>
  <si>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</si>
  <si>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</si>
  <si>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</si>
  <si>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</si>
  <si>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</si>
  <si>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</si>
  <si>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</si>
  <si>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</si>
  <si>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</si>
  <si>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</si>
  <si>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</si>
  <si>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</si>
  <si>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</si>
  <si>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</si>
  <si>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</si>
  <si>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</si>
  <si>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</si>
  <si>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</si>
  <si>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</si>
  <si>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</si>
  <si>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</si>
  <si>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</si>
  <si>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</si>
  <si>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</si>
  <si>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</si>
  <si>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</si>
  <si>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</si>
  <si>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</si>
  <si>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</si>
  <si>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</si>
  <si>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</si>
  <si>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</si>
  <si>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</si>
  <si>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</si>
  <si>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</si>
  <si>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</si>
  <si>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</si>
  <si>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</si>
  <si>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</si>
  <si>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</si>
  <si>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</si>
  <si>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</si>
  <si>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</si>
  <si>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</si>
  <si>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</si>
  <si>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</si>
  <si>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</si>
  <si>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</si>
  <si>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</si>
  <si>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</si>
  <si>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</si>
  <si>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</si>
  <si>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</si>
  <si>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</si>
  <si>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</si>
  <si>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</si>
  <si>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</si>
  <si>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</si>
  <si>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</si>
  <si>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</si>
  <si>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</si>
  <si>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</si>
  <si>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</si>
  <si>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</si>
  <si>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</si>
  <si>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</si>
  <si>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</si>
  <si>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</si>
  <si>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</si>
  <si>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</si>
  <si>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</si>
  <si>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</si>
  <si>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</si>
  <si>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</si>
  <si>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</si>
  <si>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</si>
  <si>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</si>
  <si>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</si>
  <si>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</si>
  <si>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</si>
  <si>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</si>
  <si>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</si>
  <si>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</si>
  <si>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</si>
  <si>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</si>
  <si>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</si>
  <si>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</si>
  <si>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</si>
  <si>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</si>
  <si>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</si>
  <si>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</si>
  <si>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</si>
  <si>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</si>
  <si>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</si>
  <si>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</si>
  <si>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</si>
  <si>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</si>
  <si>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</si>
  <si>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</si>
  <si>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</si>
  <si>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</si>
  <si>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</si>
  <si>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</si>
  <si>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</si>
  <si>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</si>
  <si>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</si>
  <si>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</si>
  <si>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</si>
  <si>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</si>
  <si>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</si>
  <si>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</si>
  <si>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</si>
  <si>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</si>
  <si>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</si>
  <si>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</si>
  <si>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</si>
  <si>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</si>
  <si>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</si>
  <si>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</si>
  <si>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</si>
  <si>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</si>
  <si>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</si>
  <si>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</si>
  <si>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</si>
  <si>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</si>
  <si>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</si>
  <si>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</si>
  <si>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</si>
  <si>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</si>
  <si>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</si>
  <si>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</si>
  <si>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</si>
  <si>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</si>
  <si>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</si>
  <si>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</si>
  <si>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</si>
  <si>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</si>
  <si>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</si>
  <si>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</si>
  <si>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</si>
  <si>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</si>
  <si>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</si>
  <si>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</si>
  <si>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</si>
  <si>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</si>
  <si>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</si>
  <si>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</si>
  <si>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</si>
  <si>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</si>
  <si>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</si>
  <si>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</si>
  <si>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</si>
  <si>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</si>
  <si>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</si>
  <si>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</si>
  <si>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</si>
  <si>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</si>
  <si>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</si>
  <si>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</si>
  <si>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</si>
  <si>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</si>
  <si>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</si>
  <si>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</si>
  <si>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</si>
  <si>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</si>
  <si>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</si>
  <si>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</si>
  <si>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</si>
  <si>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</si>
  <si>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</si>
  <si>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</si>
  <si>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</si>
  <si>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</si>
  <si>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</si>
  <si>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</si>
  <si>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</si>
  <si>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</si>
  <si>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</si>
  <si>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</si>
  <si>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</si>
  <si>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</si>
  <si>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</si>
  <si>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</si>
  <si>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</si>
  <si>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</si>
  <si>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</si>
  <si>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</si>
  <si>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</si>
  <si>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</si>
  <si>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</si>
  <si>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</si>
  <si>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</si>
  <si>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</si>
  <si>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</si>
  <si>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</si>
  <si>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</si>
  <si>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</si>
  <si>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</si>
  <si>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</si>
  <si>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</si>
  <si>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</si>
  <si>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</si>
  <si>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</si>
  <si>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</si>
  <si>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</si>
  <si>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</si>
  <si>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</si>
  <si>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</si>
  <si>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</si>
  <si>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</si>
  <si>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</si>
  <si>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</si>
  <si>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</si>
  <si>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</si>
  <si>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</si>
  <si>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</si>
  <si>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</si>
  <si>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</si>
  <si>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</si>
  <si>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</si>
  <si>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</si>
  <si>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</si>
  <si>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</si>
  <si>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</si>
  <si>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</si>
  <si>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</si>
  <si>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</si>
  <si>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</si>
  <si>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</si>
  <si>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</si>
  <si>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</si>
  <si>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</si>
  <si>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</si>
  <si>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</si>
  <si>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</si>
  <si>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</si>
  <si>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</si>
  <si>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</si>
  <si>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</si>
  <si>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</si>
  <si>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</si>
  <si>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</si>
  <si>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</si>
  <si>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</si>
  <si>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</si>
  <si>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</si>
  <si>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</si>
  <si>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</si>
  <si>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</si>
  <si>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</si>
  <si>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</si>
  <si>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</si>
  <si>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</si>
  <si>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</si>
  <si>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</si>
  <si>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</si>
  <si>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</si>
  <si>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</si>
  <si>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</si>
  <si>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</si>
  <si>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</si>
  <si>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</si>
  <si>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</si>
  <si>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</si>
  <si>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</si>
  <si>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</si>
  <si>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</si>
  <si>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</si>
  <si>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</si>
  <si>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</si>
  <si>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</si>
  <si>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</si>
  <si>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</si>
  <si>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</si>
  <si>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</si>
  <si>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</si>
  <si>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</si>
  <si>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</si>
  <si>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</si>
  <si>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</si>
  <si>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</si>
  <si>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</si>
  <si>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</si>
  <si>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</si>
  <si>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</si>
  <si>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</si>
  <si>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</si>
  <si>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</si>
  <si>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</si>
  <si>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</si>
  <si>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</si>
  <si>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</si>
  <si>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</si>
  <si>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</si>
  <si>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</si>
  <si>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</si>
  <si>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</si>
  <si>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</si>
  <si>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</si>
  <si>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</si>
  <si>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</si>
  <si>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</si>
  <si>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</si>
  <si>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</si>
  <si>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</si>
  <si>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</si>
  <si>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</si>
  <si>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</si>
  <si>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</si>
  <si>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</si>
  <si>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</si>
  <si>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</si>
  <si>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</si>
  <si>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</si>
  <si>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</si>
  <si>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</si>
  <si>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</si>
  <si>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</si>
  <si>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</si>
  <si>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</si>
  <si>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</si>
  <si>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</si>
  <si>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</si>
  <si>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</si>
  <si>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</si>
  <si>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</si>
  <si>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</si>
  <si>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</si>
  <si>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</si>
  <si>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</si>
  <si>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</si>
  <si>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</si>
  <si>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</si>
  <si>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</si>
  <si>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</si>
  <si>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</si>
  <si>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</si>
  <si>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</si>
  <si>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</si>
  <si>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</si>
  <si>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</si>
  <si>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</si>
  <si>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</si>
  <si>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</si>
  <si>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</si>
  <si>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</si>
  <si>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</si>
  <si>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</si>
  <si>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</si>
  <si>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</si>
  <si>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</si>
  <si>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</si>
  <si>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</si>
  <si>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</si>
  <si>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</si>
  <si>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</si>
  <si>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</si>
  <si>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</si>
  <si>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</si>
  <si>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</si>
  <si>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</si>
  <si>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</si>
  <si>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</si>
  <si>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</si>
  <si>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</si>
  <si>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</si>
  <si>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</si>
  <si>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</si>
  <si>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</si>
  <si>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</si>
  <si>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</si>
  <si>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</si>
  <si>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</si>
  <si>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</si>
  <si>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</si>
  <si>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</si>
  <si>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</si>
  <si>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</si>
  <si>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</si>
  <si>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</si>
  <si>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</si>
  <si>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</si>
  <si>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</si>
  <si>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</si>
  <si>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</si>
  <si>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</si>
  <si>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</si>
  <si>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</si>
  <si>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</si>
  <si>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</si>
  <si>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</si>
  <si>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</si>
  <si>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</si>
  <si>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</si>
  <si>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</si>
  <si>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</si>
  <si>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</si>
  <si>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</si>
  <si>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</si>
  <si>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</si>
  <si>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</si>
  <si>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</si>
  <si>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</si>
  <si>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</si>
  <si>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</si>
  <si>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</si>
  <si>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</si>
  <si>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</si>
  <si>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</si>
  <si>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</si>
  <si>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</si>
  <si>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</si>
  <si>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</si>
  <si>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</si>
  <si>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</si>
  <si>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</si>
  <si>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</si>
  <si>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</si>
  <si>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</si>
  <si>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</si>
  <si>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</si>
  <si>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</si>
  <si>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</si>
  <si>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</si>
  <si>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</si>
  <si>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</si>
  <si>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</si>
  <si>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</si>
  <si>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</si>
  <si>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</si>
  <si>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</si>
  <si>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</si>
  <si>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</si>
  <si>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</si>
  <si>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</si>
  <si>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</si>
  <si>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</si>
  <si>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</si>
  <si>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</si>
  <si>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</si>
  <si>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</si>
  <si>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</si>
  <si>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</si>
  <si>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</si>
  <si>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</si>
  <si>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</si>
  <si>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</si>
  <si>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</si>
  <si>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</si>
  <si>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</si>
  <si>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</si>
  <si>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</si>
  <si>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</si>
  <si>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</si>
  <si>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</si>
  <si>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</si>
  <si>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</si>
  <si>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</si>
  <si>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</si>
  <si>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</si>
  <si>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</si>
  <si>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</si>
  <si>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</si>
  <si>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</si>
  <si>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</si>
  <si>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</si>
  <si>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</si>
  <si>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</si>
  <si>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</si>
  <si>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</si>
  <si>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</si>
  <si>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</si>
  <si>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</si>
  <si>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</si>
  <si>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</si>
  <si>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</si>
  <si>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</si>
  <si>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</si>
  <si>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</si>
  <si>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</si>
  <si>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</si>
  <si>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</si>
  <si>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</si>
  <si>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</si>
  <si>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</si>
  <si>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</si>
  <si>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</si>
  <si>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</si>
  <si>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</si>
  <si>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</si>
  <si>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</si>
  <si>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</si>
  <si>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</si>
  <si>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</si>
  <si>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</si>
  <si>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</si>
  <si>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</si>
  <si>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</si>
  <si>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</si>
  <si>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</si>
  <si>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</si>
  <si>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</si>
  <si>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</si>
  <si>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</si>
  <si>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</si>
  <si>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</si>
  <si>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</si>
  <si>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</si>
  <si>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</si>
  <si>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</si>
  <si>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</si>
  <si>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</si>
  <si>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</si>
  <si>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</si>
  <si>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</si>
  <si>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</si>
  <si>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</si>
  <si>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</si>
  <si>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</si>
  <si>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</si>
  <si>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</si>
  <si>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</si>
  <si>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</si>
  <si>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</si>
  <si>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</si>
  <si>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</si>
  <si>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</si>
  <si>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</si>
  <si>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</si>
  <si>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</si>
  <si>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</si>
  <si>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</si>
  <si>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</si>
  <si>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</si>
  <si>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</si>
  <si>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</si>
  <si>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</si>
  <si>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</si>
  <si>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</si>
  <si>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</si>
  <si>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</si>
  <si>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</si>
  <si>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</si>
  <si>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</si>
  <si>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</si>
  <si>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</si>
  <si>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</si>
  <si>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</si>
  <si>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</si>
  <si>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</si>
  <si>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</si>
  <si>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</si>
  <si>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</si>
  <si>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</si>
  <si>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</si>
  <si>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</si>
  <si>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</si>
  <si>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</si>
  <si>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</si>
  <si>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</si>
  <si>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</si>
  <si>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</si>
  <si>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</si>
  <si>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</si>
  <si>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</si>
  <si>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</si>
  <si>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</si>
  <si>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</si>
  <si>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</si>
  <si>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</si>
  <si>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</si>
  <si>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</si>
  <si>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</si>
  <si>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</si>
  <si>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</si>
  <si>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</si>
  <si>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</si>
  <si>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</si>
  <si>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</si>
  <si>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</si>
  <si>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</si>
  <si>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</si>
  <si>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</si>
  <si>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</si>
  <si>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</si>
  <si>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</si>
  <si>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</si>
  <si>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</si>
  <si>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</si>
  <si>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</si>
  <si>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</si>
  <si>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</si>
  <si>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</si>
  <si>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</si>
  <si>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</si>
  <si>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</si>
  <si>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</si>
  <si>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</si>
  <si>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</si>
  <si>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</si>
  <si>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</si>
  <si>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</si>
  <si>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</si>
  <si>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</si>
  <si>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</si>
  <si>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</si>
  <si>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</si>
  <si>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</si>
  <si>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</si>
  <si>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</si>
  <si>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</si>
  <si>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</si>
  <si>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</si>
  <si>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</si>
  <si>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</si>
  <si>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</si>
  <si>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</si>
  <si>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</si>
  <si>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</si>
  <si>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</si>
  <si>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</si>
  <si>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</si>
  <si>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</si>
  <si>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</si>
  <si>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</si>
  <si>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</si>
  <si>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</si>
  <si>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</si>
  <si>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</si>
  <si>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</si>
  <si>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</si>
  <si>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</si>
  <si>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</si>
  <si>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</si>
  <si>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</si>
  <si>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</si>
  <si>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</si>
  <si>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</si>
  <si>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</si>
  <si>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</si>
  <si>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</si>
  <si>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</si>
  <si>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</si>
  <si>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</si>
  <si>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</si>
  <si>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</si>
  <si>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</si>
  <si>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</si>
  <si>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</si>
  <si>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</si>
  <si>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</si>
  <si>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</si>
  <si>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</si>
  <si>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</si>
  <si>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</si>
  <si>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</si>
  <si>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</si>
  <si>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</si>
  <si>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</si>
  <si>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</si>
  <si>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</si>
  <si>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</si>
  <si>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</si>
  <si>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</si>
  <si>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</si>
  <si>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</si>
  <si>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</si>
  <si>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</si>
  <si>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</si>
  <si>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</si>
  <si>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</si>
  <si>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</si>
  <si>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</si>
  <si>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</si>
  <si>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</si>
  <si>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</si>
  <si>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</si>
  <si>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</si>
  <si>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</si>
  <si>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</si>
  <si>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</si>
  <si>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</si>
  <si>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</si>
  <si>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</si>
  <si>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</si>
  <si>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</si>
  <si>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</si>
  <si>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</si>
  <si>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</si>
  <si>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</si>
  <si>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</si>
  <si>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</si>
  <si>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</si>
  <si>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</si>
  <si>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</si>
  <si>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</si>
  <si>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</si>
  <si>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</si>
  <si>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</si>
  <si>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</si>
  <si>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</si>
  <si>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</si>
  <si>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</si>
  <si>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</si>
  <si>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</si>
  <si>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</si>
  <si>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</si>
  <si>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</si>
  <si>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</si>
  <si>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</si>
  <si>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</si>
  <si>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</si>
  <si>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</si>
  <si>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</si>
  <si>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</si>
  <si>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</si>
  <si>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</si>
  <si>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</si>
  <si>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</si>
  <si>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</si>
  <si>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</si>
  <si>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</si>
  <si>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</si>
  <si>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</si>
  <si>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</si>
  <si>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</si>
  <si>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</si>
  <si>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</si>
  <si>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</si>
  <si>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</si>
  <si>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</si>
  <si>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</si>
  <si>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</si>
  <si>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</si>
  <si>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</si>
  <si>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</si>
  <si>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</si>
  <si>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</si>
  <si>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</si>
  <si>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</si>
  <si>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</si>
  <si>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</si>
  <si>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</si>
  <si>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</si>
  <si>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</si>
  <si>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</si>
  <si>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</si>
  <si>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</si>
  <si>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</si>
  <si>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</si>
  <si>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</si>
  <si>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</si>
  <si>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</si>
  <si>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</si>
  <si>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</si>
  <si>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</si>
  <si>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</si>
  <si>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</si>
  <si>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</si>
  <si>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</si>
  <si>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</si>
  <si>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</si>
  <si>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</si>
  <si>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</si>
  <si>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</si>
  <si>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</si>
  <si>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</si>
  <si>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</si>
  <si>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</si>
  <si>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</si>
  <si>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</si>
  <si>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</si>
  <si>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</si>
  <si>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</si>
  <si>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</si>
  <si>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</si>
  <si>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</si>
  <si>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</si>
  <si>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</si>
  <si>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</si>
  <si>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</si>
  <si>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</si>
  <si>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</si>
  <si>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</si>
  <si>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</si>
  <si>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</si>
  <si>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</si>
  <si>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</si>
  <si>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</si>
  <si>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</si>
  <si>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</si>
  <si>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</si>
  <si>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</si>
  <si>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</si>
  <si>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</si>
  <si>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</si>
  <si>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</si>
  <si>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</si>
  <si>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</si>
  <si>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</si>
  <si>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</si>
  <si>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</si>
  <si>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</si>
  <si>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</si>
  <si>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</si>
  <si>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</si>
  <si>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</si>
  <si>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</si>
  <si>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</si>
  <si>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</si>
  <si>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</si>
  <si>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</si>
  <si>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</si>
  <si>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</si>
  <si>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</si>
  <si>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</si>
  <si>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</si>
  <si>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</si>
  <si>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</si>
  <si>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</si>
  <si>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</si>
  <si>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</si>
  <si>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</si>
  <si>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</si>
  <si>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</si>
  <si>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</si>
  <si>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</si>
  <si>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</si>
  <si>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</si>
  <si>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</si>
  <si>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</si>
  <si>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</si>
  <si>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</si>
  <si>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</si>
  <si>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</si>
  <si>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</si>
  <si>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</si>
  <si>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</si>
  <si>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</si>
  <si>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</si>
  <si>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</si>
  <si>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</si>
  <si>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</si>
  <si>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</si>
  <si>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</si>
  <si>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</si>
  <si>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</si>
  <si>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</si>
  <si>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</si>
  <si>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</si>
  <si>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</si>
  <si>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</si>
  <si>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</si>
  <si>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</si>
  <si>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</si>
  <si>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</si>
  <si>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</si>
  <si>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</si>
  <si>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</si>
  <si>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</si>
  <si>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</si>
  <si>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</si>
  <si>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</si>
  <si>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</si>
  <si>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</si>
  <si>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</si>
  <si>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</si>
  <si>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</si>
  <si>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</si>
  <si>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</si>
  <si>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</si>
  <si>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</si>
  <si>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</si>
  <si>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</si>
  <si>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</si>
  <si>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</si>
  <si>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</si>
  <si>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</si>
  <si>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</si>
  <si>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</si>
  <si>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</si>
  <si>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</si>
  <si>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</si>
  <si>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</si>
  <si>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</si>
  <si>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</si>
  <si>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</si>
  <si>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</si>
  <si>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</si>
  <si>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</si>
  <si>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</si>
  <si>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</si>
  <si>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</si>
  <si>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</si>
  <si>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</si>
  <si>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</si>
  <si>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</si>
  <si>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</si>
  <si>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</si>
  <si>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</si>
  <si>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</si>
  <si>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</si>
  <si>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</si>
  <si>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</si>
  <si>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</si>
  <si>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</si>
  <si>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</si>
  <si>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</si>
  <si>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</si>
  <si>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</si>
  <si>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</si>
  <si>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</si>
  <si>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</si>
  <si>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</si>
  <si>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</si>
  <si>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</si>
  <si>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</si>
  <si>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</si>
  <si>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</si>
  <si>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</si>
  <si>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</si>
  <si>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</si>
  <si>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</si>
  <si>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</si>
  <si>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</si>
  <si>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</si>
  <si>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</si>
  <si>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</si>
  <si>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</si>
  <si>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</si>
  <si>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</si>
  <si>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</si>
  <si>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</si>
  <si>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</si>
  <si>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</si>
  <si>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</si>
  <si>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</si>
  <si>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</si>
  <si>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</si>
  <si>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</si>
  <si>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</si>
  <si>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</si>
  <si>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</si>
  <si>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</si>
  <si>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</si>
  <si>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</si>
  <si>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</si>
  <si>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</si>
  <si>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</si>
  <si>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</si>
  <si>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</si>
  <si>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</si>
  <si>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</si>
  <si>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</si>
  <si>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</si>
  <si>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</si>
  <si>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</si>
  <si>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</si>
  <si>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</si>
  <si>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</si>
  <si>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</si>
  <si>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</si>
  <si>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</si>
  <si>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</si>
  <si>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</si>
  <si>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</si>
  <si>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</si>
  <si>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</si>
  <si>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</si>
  <si>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</si>
  <si>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</si>
  <si>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</si>
  <si>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</si>
  <si>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</si>
  <si>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</si>
  <si>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</si>
  <si>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</si>
  <si>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</si>
  <si>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</si>
  <si>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</si>
  <si>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</si>
  <si>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</si>
  <si>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</si>
  <si>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</si>
  <si>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</si>
  <si>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</si>
  <si>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</si>
  <si>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</si>
  <si>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</si>
  <si>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</si>
  <si>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</si>
  <si>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</si>
  <si>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</si>
  <si>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</si>
  <si>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</si>
  <si>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</si>
  <si>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</si>
  <si>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</si>
  <si>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</si>
  <si>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</si>
  <si>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</si>
  <si>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</si>
  <si>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</si>
  <si>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</si>
  <si>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</si>
  <si>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</si>
  <si>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</si>
  <si>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</si>
  <si>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</si>
  <si>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</si>
  <si>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</si>
  <si>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</si>
  <si>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</si>
  <si>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</si>
  <si>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</si>
  <si>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</si>
  <si>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</si>
  <si>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</si>
  <si>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</si>
  <si>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</si>
  <si>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</si>
  <si>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</si>
  <si>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</si>
  <si>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</si>
  <si>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</si>
  <si>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</si>
  <si>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</si>
  <si>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</si>
  <si>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</si>
  <si>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</si>
  <si>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</si>
  <si>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</si>
  <si>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</si>
  <si>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</si>
  <si>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</si>
  <si>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</si>
  <si>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</si>
  <si>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</si>
  <si>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</si>
  <si>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</si>
  <si>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</si>
  <si>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</si>
  <si>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</si>
  <si>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</si>
  <si>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</si>
  <si>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</si>
  <si>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</si>
  <si>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</si>
  <si>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</si>
  <si>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</si>
  <si>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</si>
  <si>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</si>
  <si>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</si>
  <si>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</si>
  <si>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</si>
  <si>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</si>
  <si>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</si>
  <si>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</si>
  <si>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</si>
  <si>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</si>
  <si>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</si>
  <si>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</si>
  <si>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</si>
  <si>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</si>
  <si>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</si>
  <si>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</si>
  <si>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</si>
  <si>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</si>
  <si>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</si>
  <si>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</si>
  <si>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</si>
  <si>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</si>
  <si>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</si>
  <si>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</si>
  <si>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</si>
  <si>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</si>
  <si>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</si>
  <si>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</si>
  <si>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</si>
  <si>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</si>
  <si>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</si>
  <si>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</si>
  <si>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</si>
  <si>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</si>
  <si>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</si>
  <si>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</si>
  <si>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</si>
  <si>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</si>
  <si>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</si>
  <si>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</si>
  <si>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</si>
  <si>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</si>
  <si>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</si>
  <si>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</si>
  <si>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</si>
  <si>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</si>
  <si>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</si>
  <si>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</si>
  <si>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</si>
  <si>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</si>
  <si>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</si>
  <si>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</si>
  <si>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</si>
  <si>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</si>
  <si>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</si>
  <si>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</si>
  <si>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</si>
  <si>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</si>
  <si>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</si>
  <si>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</si>
  <si>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</si>
  <si>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</si>
  <si>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</si>
  <si>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</si>
  <si>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</si>
  <si>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</si>
  <si>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</si>
  <si>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</si>
  <si>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</si>
  <si>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</si>
  <si>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</si>
  <si>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</si>
  <si>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</si>
  <si>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</si>
  <si>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</si>
  <si>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</si>
  <si>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</si>
  <si>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</si>
  <si>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</si>
  <si>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</si>
  <si>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</si>
  <si>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</si>
  <si>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</si>
  <si>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</si>
  <si>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</si>
  <si>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</si>
  <si>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</si>
  <si>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</si>
  <si>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</si>
  <si>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</si>
  <si>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</si>
  <si>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</si>
  <si>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</si>
  <si>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</si>
  <si>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</si>
  <si>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</si>
  <si>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</si>
  <si>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</si>
  <si>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</si>
  <si>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</si>
  <si>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</si>
  <si>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</si>
  <si>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</si>
  <si>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</si>
  <si>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</si>
  <si>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</si>
  <si>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</si>
  <si>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</si>
  <si>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</si>
  <si>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</si>
  <si>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</si>
  <si>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</si>
  <si>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</si>
  <si>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</si>
  <si>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</si>
  <si>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</si>
  <si>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</si>
  <si>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</si>
  <si>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</si>
  <si>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</si>
  <si>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</si>
  <si>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</si>
  <si>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</si>
  <si>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</si>
  <si>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</si>
  <si>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</si>
  <si>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</si>
  <si>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</si>
  <si>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</si>
  <si>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</si>
  <si>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</si>
  <si>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</si>
  <si>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</si>
  <si>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</si>
  <si>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</si>
  <si>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</si>
  <si>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</si>
  <si>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</si>
  <si>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</si>
  <si>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</si>
  <si>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</si>
  <si>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</si>
  <si>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</si>
  <si>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</si>
  <si>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</si>
  <si>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</si>
  <si>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</si>
  <si>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</si>
  <si>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</si>
  <si>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</si>
  <si>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</si>
  <si>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</si>
  <si>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</si>
  <si>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</si>
  <si>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</si>
  <si>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</si>
  <si>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</si>
  <si>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</si>
  <si>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</si>
  <si>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</si>
  <si>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</si>
  <si>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</si>
  <si>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</si>
  <si>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</si>
  <si>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</si>
  <si>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</si>
  <si>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</si>
  <si>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</si>
  <si>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</si>
  <si>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</si>
  <si>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</si>
  <si>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</si>
  <si>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</si>
  <si>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</si>
  <si>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</si>
  <si>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</si>
  <si>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</si>
  <si>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</si>
  <si>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</si>
  <si>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</si>
  <si>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</si>
  <si>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</si>
  <si>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</si>
  <si>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</si>
  <si>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</si>
  <si>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</si>
  <si>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</si>
  <si>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</si>
  <si>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</si>
  <si>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</si>
  <si>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</si>
  <si>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</si>
  <si>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</si>
  <si>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</si>
  <si>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</si>
  <si>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</si>
  <si>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</si>
  <si>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</si>
  <si>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</si>
  <si>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</si>
  <si>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</si>
  <si>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</si>
  <si>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</si>
  <si>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</si>
  <si>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</si>
  <si>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</si>
  <si>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</si>
  <si>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</si>
  <si>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</si>
  <si>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</si>
  <si>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</si>
  <si>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</si>
  <si>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</si>
  <si>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</si>
  <si>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</si>
  <si>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</si>
  <si>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</si>
  <si>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</si>
  <si>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</si>
  <si>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</si>
  <si>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</si>
  <si>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</si>
  <si>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</si>
  <si>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</si>
  <si>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</si>
  <si>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</si>
  <si>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</si>
  <si>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</si>
  <si>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</si>
  <si>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</si>
  <si>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</si>
  <si>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</si>
  <si>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</si>
  <si>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</si>
  <si>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</si>
  <si>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</si>
  <si>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</si>
  <si>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</si>
  <si>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</si>
  <si>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</si>
  <si>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</si>
  <si>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</si>
  <si>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</si>
  <si>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</si>
  <si>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</si>
  <si>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</si>
  <si>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</si>
  <si>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</si>
  <si>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</si>
  <si>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</si>
  <si>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</si>
  <si>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</si>
  <si>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</si>
  <si>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</si>
  <si>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</si>
  <si>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</si>
  <si>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</si>
  <si>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</si>
  <si>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</si>
  <si>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</si>
  <si>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</si>
  <si>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</si>
  <si>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</si>
  <si>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</si>
  <si>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</si>
  <si>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</si>
  <si>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</si>
  <si>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</si>
  <si>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</si>
  <si>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</si>
  <si>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</si>
  <si>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</si>
  <si>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</si>
  <si>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</si>
  <si>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</si>
  <si>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</si>
  <si>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</si>
  <si>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</si>
  <si>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</si>
  <si>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</si>
  <si>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</si>
  <si>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</si>
  <si>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</si>
  <si>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</si>
  <si>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</si>
  <si>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</si>
  <si>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</si>
  <si>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</si>
  <si>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</si>
  <si>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</si>
  <si>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</si>
  <si>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</si>
  <si>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</si>
  <si>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</si>
  <si>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</si>
  <si>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</si>
  <si>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</si>
  <si>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</si>
  <si>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</si>
  <si>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</si>
  <si>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</si>
  <si>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</si>
  <si>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</si>
  <si>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</si>
  <si>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</si>
  <si>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</si>
  <si>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</si>
  <si>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</si>
  <si>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</si>
  <si>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</si>
  <si>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</si>
  <si>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</si>
  <si>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</si>
  <si>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</si>
  <si>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</si>
  <si>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</si>
  <si>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</si>
  <si>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</si>
  <si>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</si>
  <si>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</si>
  <si>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</si>
  <si>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</si>
  <si>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</si>
  <si>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</si>
  <si>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</si>
  <si>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</si>
  <si>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</si>
  <si>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</si>
  <si>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</si>
  <si>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</si>
  <si>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</si>
  <si>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</si>
  <si>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</si>
  <si>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</si>
  <si>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</si>
  <si>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</si>
  <si>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</si>
  <si>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</si>
  <si>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</si>
  <si>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</si>
  <si>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</si>
  <si>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</si>
  <si>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</si>
  <si>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</si>
  <si>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</si>
  <si>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</si>
  <si>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</si>
  <si>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</si>
  <si>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</si>
  <si>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</si>
  <si>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</si>
  <si>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</si>
  <si>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</si>
  <si>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</si>
  <si>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</si>
  <si>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</si>
  <si>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</si>
  <si>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</si>
  <si>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</si>
  <si>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</si>
  <si>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</si>
  <si>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</si>
  <si>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</si>
  <si>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</si>
  <si>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</si>
  <si>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</si>
  <si>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</si>
  <si>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</si>
  <si>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</si>
  <si>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</si>
  <si>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</si>
  <si>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</si>
  <si>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</si>
  <si>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</si>
  <si>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</si>
  <si>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</si>
  <si>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</si>
  <si>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</si>
  <si>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</si>
  <si>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</si>
  <si>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</si>
  <si>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</si>
  <si>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</si>
  <si>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</si>
  <si>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</si>
  <si>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</si>
  <si>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</si>
  <si>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</si>
  <si>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</si>
  <si>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</si>
  <si>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</si>
  <si>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</si>
  <si>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</si>
  <si>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</si>
  <si>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</si>
  <si>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</si>
  <si>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</si>
  <si>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</si>
  <si>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</si>
  <si>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</si>
  <si>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</si>
  <si>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</si>
  <si>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</si>
  <si>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</si>
  <si>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</si>
  <si>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</si>
  <si>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</si>
  <si>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</si>
  <si>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</si>
  <si>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</si>
  <si>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</si>
  <si>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</si>
  <si>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</si>
  <si>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</si>
  <si>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</si>
  <si>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</si>
  <si>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</si>
  <si>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</si>
  <si>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</si>
  <si>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</si>
  <si>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</si>
  <si>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</si>
  <si>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</si>
  <si>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</si>
  <si>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</si>
  <si>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</si>
  <si>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</si>
  <si>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</si>
  <si>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</si>
  <si>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</si>
  <si>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</si>
  <si>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</si>
  <si>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</si>
  <si>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</si>
  <si>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</si>
  <si>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</si>
  <si>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</si>
  <si>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</si>
  <si>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</si>
  <si>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</si>
  <si>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</si>
  <si>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</si>
  <si>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</si>
  <si>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</si>
  <si>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</si>
  <si>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</si>
  <si>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</si>
  <si>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</si>
  <si>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</si>
  <si>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</si>
  <si>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</si>
  <si>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</si>
  <si>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</si>
  <si>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</si>
  <si>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</si>
  <si>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</si>
  <si>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</si>
  <si>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</si>
  <si>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</si>
  <si>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</si>
  <si>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</si>
  <si>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</si>
  <si>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</si>
  <si>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</si>
  <si>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</si>
  <si>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</si>
  <si>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</si>
  <si>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</si>
  <si>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</si>
  <si>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</si>
  <si>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</si>
  <si>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</si>
  <si>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</si>
  <si>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</si>
  <si>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</si>
  <si>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</si>
  <si>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</si>
  <si>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</si>
  <si>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</si>
  <si>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</si>
  <si>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</si>
  <si>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</si>
  <si>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</si>
  <si>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</si>
  <si>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</si>
  <si>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</si>
  <si>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</si>
  <si>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</si>
  <si>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</si>
  <si>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</si>
  <si>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</si>
  <si>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</si>
  <si>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</si>
  <si>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</si>
  <si>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</si>
  <si>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</si>
  <si>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</si>
  <si>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</si>
  <si>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</si>
  <si>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</si>
  <si>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</si>
  <si>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</si>
  <si>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</si>
  <si>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</si>
  <si>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</si>
  <si>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</si>
  <si>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</si>
  <si>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</si>
  <si>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</si>
  <si>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</si>
  <si>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</si>
  <si>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</si>
  <si>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</si>
  <si>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</si>
  <si>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</si>
  <si>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</si>
  <si>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</si>
  <si>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</si>
  <si>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</si>
  <si>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</si>
  <si>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</si>
  <si>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</si>
  <si>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</si>
  <si>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</si>
  <si>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</si>
  <si>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</si>
  <si>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</si>
  <si>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</si>
  <si>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</si>
  <si>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</si>
  <si>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</si>
  <si>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</si>
  <si>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</si>
  <si>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</si>
  <si>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</si>
  <si>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</si>
  <si>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</si>
  <si>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</si>
  <si>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</si>
  <si>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</si>
  <si>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</si>
  <si>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</si>
  <si>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</si>
  <si>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</si>
  <si>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</si>
  <si>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</si>
  <si>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</si>
  <si>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</si>
  <si>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</si>
  <si>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</si>
  <si>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</si>
  <si>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</si>
  <si>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</si>
  <si>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</si>
  <si>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</si>
  <si>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</si>
  <si>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</si>
  <si>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</si>
  <si>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</si>
  <si>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</si>
  <si>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</si>
  <si>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</si>
  <si>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</si>
  <si>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</si>
  <si>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</si>
  <si>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</si>
  <si>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</si>
  <si>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</si>
  <si>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</si>
  <si>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</si>
  <si>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</si>
  <si>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</si>
  <si>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</si>
  <si>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</si>
  <si>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</si>
  <si>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</si>
  <si>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</si>
  <si>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</si>
  <si>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</si>
  <si>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</si>
  <si>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</si>
  <si>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</si>
  <si>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</si>
  <si>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</si>
  <si>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</si>
  <si>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</si>
  <si>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</si>
  <si>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</si>
  <si>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</si>
  <si>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</si>
  <si>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</si>
  <si>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</si>
  <si>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</si>
  <si>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</si>
  <si>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</si>
  <si>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</si>
  <si>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</si>
  <si>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</si>
  <si>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</si>
  <si>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</si>
  <si>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</si>
  <si>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</si>
  <si>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</si>
  <si>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</si>
  <si>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</si>
  <si>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</si>
  <si>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</si>
  <si>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</si>
  <si>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</si>
  <si>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</si>
  <si>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</si>
  <si>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</si>
  <si>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</si>
  <si>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</si>
  <si>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</si>
  <si>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</si>
  <si>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</si>
  <si>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</si>
  <si>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</si>
  <si>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</si>
  <si>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</si>
  <si>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</si>
  <si>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</si>
  <si>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</si>
  <si>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</si>
  <si>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</si>
  <si>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</si>
  <si>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</si>
  <si>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</si>
  <si>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</si>
  <si>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</si>
  <si>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</si>
  <si>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</si>
  <si>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</si>
  <si>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</si>
  <si>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</si>
  <si>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</si>
  <si>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</si>
  <si>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</si>
  <si>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</si>
  <si>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</si>
  <si>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</si>
  <si>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</si>
  <si>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</si>
  <si>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</si>
  <si>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</si>
  <si>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</si>
  <si>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</si>
  <si>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</si>
  <si>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</si>
  <si>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</si>
  <si>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</si>
  <si>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</si>
  <si>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</si>
  <si>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</si>
  <si>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</si>
  <si>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</si>
  <si>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</si>
  <si>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</si>
  <si>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</si>
  <si>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</si>
  <si>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</si>
  <si>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</si>
  <si>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</si>
  <si>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</si>
  <si>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</si>
  <si>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</si>
  <si>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</si>
  <si>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</si>
  <si>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</si>
  <si>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</si>
  <si>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</si>
  <si>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</si>
  <si>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</si>
  <si>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</si>
  <si>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</si>
  <si>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</si>
  <si>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</si>
  <si>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</si>
  <si>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</si>
  <si>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</si>
  <si>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</si>
  <si>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</si>
  <si>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</si>
  <si>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</si>
  <si>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</si>
  <si>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</si>
  <si>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</si>
  <si>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</si>
  <si>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</si>
  <si>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</si>
  <si>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</si>
  <si>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</si>
  <si>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</si>
  <si>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</si>
  <si>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</si>
  <si>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</si>
  <si>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</si>
  <si>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</si>
  <si>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</si>
  <si>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</si>
  <si>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</si>
  <si>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</si>
  <si>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</si>
  <si>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</si>
  <si>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</si>
  <si>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</si>
  <si>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</si>
  <si>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</si>
  <si>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</si>
  <si>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</si>
  <si>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</si>
  <si>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</si>
  <si>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</si>
  <si>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</si>
  <si>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</si>
  <si>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</si>
  <si>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</si>
  <si>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</si>
  <si>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</si>
  <si>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</si>
  <si>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</si>
  <si>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</si>
  <si>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</si>
  <si>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</si>
  <si>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</si>
  <si>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</si>
  <si>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</si>
  <si>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</si>
  <si>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</si>
  <si>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</si>
  <si>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</si>
  <si>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</si>
  <si>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</si>
  <si>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</si>
  <si>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</si>
  <si>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</si>
  <si>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</si>
  <si>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</si>
  <si>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</si>
  <si>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</si>
  <si>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</si>
  <si>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</si>
  <si>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</si>
  <si>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</si>
  <si>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</si>
  <si>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</si>
  <si>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</si>
  <si>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</si>
  <si>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</si>
  <si>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</si>
  <si>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</si>
  <si>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</si>
  <si>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</si>
  <si>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</si>
  <si>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</si>
  <si>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</si>
  <si>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</si>
  <si>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</si>
  <si>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</si>
  <si>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</si>
  <si>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</si>
  <si>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</si>
  <si>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</si>
  <si>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</si>
  <si>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</si>
  <si>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</si>
  <si>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</si>
  <si>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</si>
  <si>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</si>
  <si>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</si>
  <si>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</si>
  <si>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</si>
  <si>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</si>
  <si>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</si>
  <si>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</si>
  <si>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</si>
  <si>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</si>
  <si>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</si>
  <si>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</si>
  <si>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</si>
  <si>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</si>
  <si>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</si>
  <si>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</si>
  <si>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</si>
  <si>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</si>
  <si>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</si>
  <si>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</si>
  <si>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</si>
  <si>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</si>
  <si>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</si>
  <si>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</si>
  <si>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</si>
  <si>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</si>
  <si>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</si>
  <si>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</si>
  <si>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</si>
  <si>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</si>
  <si>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</si>
  <si>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</si>
  <si>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</si>
  <si>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</si>
  <si>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</si>
  <si>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</si>
  <si>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</si>
  <si>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</si>
  <si>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</si>
  <si>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</si>
  <si>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</si>
  <si>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</si>
  <si>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</si>
  <si>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</si>
  <si>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</si>
  <si>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</si>
  <si>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</si>
  <si>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</si>
  <si>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</si>
  <si>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</si>
  <si>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</si>
  <si>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</si>
  <si>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</si>
  <si>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</si>
  <si>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</si>
  <si>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</si>
  <si>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</si>
  <si>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</si>
  <si>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</si>
  <si>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</si>
  <si>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</si>
  <si>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</si>
  <si>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</si>
  <si>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</si>
  <si>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</si>
  <si>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</si>
  <si>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</si>
  <si>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</si>
  <si>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</si>
  <si>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</si>
  <si>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</si>
  <si>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</si>
  <si>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</si>
  <si>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</si>
  <si>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</si>
  <si>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</si>
  <si>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</si>
  <si>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</si>
  <si>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</si>
  <si>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</si>
  <si>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</si>
  <si>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</si>
  <si>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</si>
  <si>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</si>
  <si>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</si>
  <si>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</si>
  <si>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</si>
  <si>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</si>
  <si>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</si>
  <si>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</si>
  <si>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</si>
  <si>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</si>
  <si>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</si>
  <si>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</si>
  <si>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</si>
  <si>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</si>
  <si>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</si>
  <si>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</si>
  <si>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</si>
  <si>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</si>
  <si>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</si>
  <si>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</si>
  <si>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</si>
  <si>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</si>
  <si>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</si>
  <si>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</si>
  <si>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</si>
  <si>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</si>
  <si>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</si>
  <si>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</si>
  <si>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</si>
  <si>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</si>
  <si>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</si>
  <si>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</si>
  <si>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</si>
  <si>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</si>
  <si>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</si>
  <si>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</si>
  <si>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</si>
  <si>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</si>
  <si>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</si>
  <si>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</si>
  <si>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</si>
  <si>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</si>
  <si>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</si>
  <si>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</si>
  <si>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</si>
  <si>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</si>
  <si>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</si>
  <si>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</si>
  <si>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</si>
  <si>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</si>
  <si>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</si>
  <si>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</si>
  <si>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</si>
  <si>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</si>
  <si>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</si>
  <si>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</si>
  <si>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</si>
  <si>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</si>
  <si>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</si>
  <si>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</si>
  <si>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</si>
  <si>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</si>
  <si>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</si>
  <si>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</si>
  <si>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</si>
  <si>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</si>
  <si>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</si>
  <si>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</si>
  <si>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</si>
  <si>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</si>
  <si>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</si>
  <si>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</si>
  <si>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</si>
  <si>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</si>
  <si>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</si>
  <si>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</si>
  <si>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</si>
  <si>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</si>
  <si>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</si>
  <si>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</si>
  <si>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</si>
  <si>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</si>
  <si>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</si>
  <si>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</si>
  <si>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</si>
  <si>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</si>
  <si>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</si>
  <si>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</si>
  <si>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</si>
  <si>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</si>
  <si>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</si>
  <si>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</si>
  <si>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</si>
  <si>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</si>
  <si>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</si>
  <si>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</si>
  <si>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</si>
  <si>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</si>
  <si>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</si>
  <si>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</si>
  <si>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</si>
  <si>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</si>
  <si>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</si>
  <si>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</si>
  <si>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</si>
  <si>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</si>
  <si>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</si>
  <si>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</si>
  <si>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</si>
  <si>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</si>
  <si>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</si>
  <si>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</si>
  <si>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</si>
  <si>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</si>
  <si>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</si>
  <si>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</si>
  <si>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</si>
  <si>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</si>
  <si>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</si>
  <si>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</si>
  <si>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</si>
  <si>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</si>
  <si>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</si>
  <si>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</si>
  <si>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</si>
  <si>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</si>
  <si>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</si>
  <si>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</si>
  <si>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</si>
  <si>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</si>
  <si>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</si>
  <si>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</si>
  <si>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</si>
  <si>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</si>
  <si>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</si>
  <si>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</si>
  <si>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</si>
  <si>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</si>
  <si>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</si>
  <si>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</si>
  <si>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</si>
  <si>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</si>
  <si>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</si>
  <si>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</si>
  <si>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</si>
  <si>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</si>
  <si>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</si>
  <si>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</si>
  <si>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</si>
  <si>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</si>
  <si>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</si>
  <si>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</si>
  <si>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</si>
  <si>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</si>
  <si>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</si>
  <si>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</si>
  <si>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</si>
  <si>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</si>
  <si>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</si>
  <si>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</si>
  <si>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</si>
  <si>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</si>
  <si>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</si>
  <si>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</si>
  <si>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</si>
  <si>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</si>
  <si>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</si>
  <si>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</si>
  <si>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</si>
  <si>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</si>
  <si>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</si>
  <si>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</si>
  <si>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</si>
  <si>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</si>
  <si>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</si>
  <si>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</si>
  <si>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</si>
  <si>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</si>
  <si>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</si>
  <si>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</si>
  <si>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</si>
  <si>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</si>
  <si>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</si>
  <si>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</si>
  <si>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</si>
  <si>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</si>
  <si>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</si>
  <si>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</si>
  <si>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</si>
  <si>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</si>
  <si>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</si>
  <si>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</si>
  <si>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</si>
  <si>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</si>
  <si>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</si>
  <si>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</si>
  <si>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</si>
  <si>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</si>
  <si>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</si>
  <si>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</si>
  <si>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</si>
  <si>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</si>
  <si>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</si>
  <si>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</si>
  <si>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</si>
  <si>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</si>
  <si>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</si>
  <si>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</si>
  <si>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</si>
  <si>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</si>
  <si>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</si>
  <si>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</si>
  <si>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</si>
  <si>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</si>
  <si>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</si>
  <si>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</si>
  <si>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</si>
  <si>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</si>
  <si>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</si>
  <si>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</si>
  <si>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</si>
  <si>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</si>
  <si>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</si>
  <si>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</si>
  <si>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</si>
  <si>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</si>
  <si>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</si>
  <si>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</si>
  <si>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</si>
  <si>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</si>
  <si>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</si>
  <si>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</si>
  <si>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</si>
  <si>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</si>
  <si>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</si>
  <si>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</si>
  <si>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</si>
  <si>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</si>
  <si>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</si>
  <si>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</si>
  <si>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</si>
  <si>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</si>
  <si>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</si>
  <si>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</si>
  <si>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</si>
  <si>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</si>
  <si>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</si>
  <si>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</si>
  <si>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</si>
  <si>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</si>
  <si>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</si>
  <si>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</si>
  <si>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</si>
  <si>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</si>
  <si>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</si>
  <si>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</si>
  <si>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</si>
  <si>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</si>
  <si>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</si>
  <si>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</si>
  <si>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</si>
  <si>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</si>
  <si>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</si>
  <si>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</si>
  <si>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</si>
  <si>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</si>
  <si>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</si>
  <si>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</si>
  <si>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</si>
  <si>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</si>
  <si>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</si>
  <si>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</si>
  <si>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</si>
  <si>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</si>
  <si>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</si>
  <si>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</si>
  <si>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</si>
  <si>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</si>
  <si>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</si>
  <si>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</si>
  <si>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</si>
  <si>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</si>
  <si>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</si>
  <si>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</si>
  <si>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</si>
  <si>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</si>
  <si>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</si>
  <si>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</si>
  <si>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</si>
  <si>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</si>
  <si>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</si>
  <si>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</si>
  <si>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</si>
  <si>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</si>
  <si>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</si>
  <si>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</si>
  <si>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</si>
  <si>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</si>
  <si>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</si>
  <si>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</si>
  <si>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</si>
  <si>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</si>
  <si>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</si>
  <si>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</si>
  <si>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</si>
  <si>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</si>
  <si>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</si>
  <si>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</si>
  <si>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</si>
  <si>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</si>
  <si>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</si>
  <si>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</si>
  <si>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</si>
  <si>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</si>
  <si>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</si>
  <si>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</si>
  <si>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</si>
  <si>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</si>
  <si>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</si>
  <si>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</si>
  <si>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</si>
  <si>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</si>
  <si>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</si>
  <si>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</si>
  <si>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</si>
  <si>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</si>
  <si>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</si>
  <si>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</si>
  <si>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</si>
  <si>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</si>
  <si>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</si>
  <si>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</si>
  <si>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</si>
  <si>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</si>
  <si>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</si>
  <si>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</si>
  <si>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</si>
  <si>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</si>
  <si>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</si>
  <si>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</si>
  <si>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</si>
  <si>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</si>
  <si>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</si>
  <si>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</si>
  <si>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</si>
  <si>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</si>
  <si>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</si>
  <si>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</si>
  <si>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</si>
  <si>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</si>
  <si>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</si>
  <si>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</si>
  <si>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</si>
  <si>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</si>
  <si>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</si>
  <si>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</si>
  <si>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</si>
  <si>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</si>
  <si>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</si>
  <si>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</si>
  <si>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</si>
  <si>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</si>
  <si>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</si>
  <si>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</si>
  <si>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</si>
  <si>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</si>
  <si>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</si>
  <si>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</si>
  <si>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</si>
  <si>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</si>
  <si>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</si>
  <si>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</si>
  <si>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</si>
  <si>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</si>
  <si>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</si>
  <si>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</si>
  <si>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</si>
  <si>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</si>
  <si>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</si>
  <si>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</si>
  <si>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</si>
  <si>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</si>
  <si>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</si>
  <si>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</si>
  <si>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</si>
  <si>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</si>
  <si>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</si>
  <si>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</si>
  <si>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</si>
  <si>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</si>
  <si>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</si>
  <si>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</si>
  <si>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</si>
  <si>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</si>
  <si>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</si>
  <si>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</si>
  <si>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</si>
  <si>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</si>
  <si>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</si>
  <si>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</si>
  <si>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</si>
  <si>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</si>
  <si>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</si>
  <si>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</si>
  <si>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</si>
  <si>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</si>
  <si>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</si>
  <si>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</si>
  <si>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</si>
  <si>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</si>
  <si>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</si>
  <si>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</si>
  <si>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</si>
  <si>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</si>
  <si>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</si>
  <si>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</si>
  <si>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</si>
  <si>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</si>
  <si>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</si>
  <si>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</si>
  <si>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</si>
  <si>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</si>
  <si>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</si>
  <si>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</si>
  <si>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</si>
  <si>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</si>
  <si>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</si>
  <si>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</si>
  <si>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</si>
  <si>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</si>
  <si>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</si>
  <si>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</si>
  <si>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</si>
  <si>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</si>
  <si>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</si>
  <si>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</si>
  <si>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</si>
  <si>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</si>
  <si>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</si>
  <si>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</si>
  <si>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</si>
  <si>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</si>
  <si>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</si>
  <si>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</si>
  <si>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</si>
  <si>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</si>
  <si>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</si>
  <si>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</si>
  <si>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</si>
  <si>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</si>
  <si>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</si>
  <si>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</si>
  <si>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</si>
  <si>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</si>
  <si>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</si>
  <si>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</si>
  <si>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</si>
  <si>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</si>
  <si>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</si>
  <si>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</si>
  <si>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</si>
  <si>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</si>
  <si>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</si>
  <si>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</si>
  <si>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</si>
  <si>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</si>
  <si>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</si>
  <si>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</si>
  <si>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</si>
  <si>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</si>
  <si>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</si>
  <si>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</si>
  <si>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</si>
  <si>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</si>
  <si>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</si>
  <si>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</si>
  <si>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</si>
  <si>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</si>
  <si>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</si>
  <si>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</si>
  <si>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</si>
  <si>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</si>
  <si>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</si>
  <si>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</si>
  <si>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</si>
  <si>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</si>
  <si>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</si>
  <si>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</si>
  <si>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</si>
  <si>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</si>
  <si>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</si>
  <si>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</si>
  <si>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</si>
  <si>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</si>
  <si>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</si>
  <si>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</si>
  <si>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</si>
  <si>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</si>
  <si>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</si>
  <si>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</si>
  <si>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</si>
  <si>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</si>
  <si>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</si>
  <si>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</si>
  <si>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</si>
  <si>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</si>
  <si>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</si>
  <si>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</si>
  <si>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</si>
  <si>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</si>
  <si>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</si>
  <si>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</si>
  <si>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</si>
  <si>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</si>
  <si>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</si>
  <si>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</si>
  <si>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</si>
  <si>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</si>
  <si>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</si>
  <si>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</si>
  <si>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</si>
  <si>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</si>
  <si>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</si>
  <si>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</si>
  <si>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</si>
  <si>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</si>
  <si>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</si>
  <si>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</si>
  <si>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</si>
  <si>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</si>
  <si>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</si>
  <si>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</si>
  <si>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</si>
  <si>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</si>
  <si>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</si>
  <si>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</si>
  <si>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</si>
  <si>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</si>
  <si>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</si>
  <si>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</si>
  <si>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</si>
  <si>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</si>
  <si>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</si>
  <si>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</si>
  <si>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</si>
  <si>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</si>
  <si>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</si>
  <si>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</si>
  <si>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</si>
  <si>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</si>
  <si>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</si>
  <si>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</si>
  <si>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</si>
  <si>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</si>
  <si>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</si>
  <si>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</si>
  <si>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</si>
  <si>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</si>
  <si>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</si>
  <si>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</si>
  <si>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</si>
  <si>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</si>
  <si>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</si>
  <si>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</si>
  <si>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</si>
  <si>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</si>
  <si>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</si>
  <si>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</si>
  <si>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</si>
  <si>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</si>
  <si>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</si>
  <si>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</si>
  <si>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</si>
  <si>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</si>
  <si>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</si>
  <si>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</si>
  <si>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</si>
  <si>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</si>
  <si>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</si>
  <si>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</si>
  <si>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</si>
  <si>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</si>
  <si>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</si>
  <si>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</si>
  <si>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</si>
  <si>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</si>
  <si>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</si>
  <si>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</si>
  <si>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</si>
  <si>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</si>
  <si>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</si>
  <si>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</si>
  <si>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</si>
  <si>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</si>
  <si>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</si>
  <si>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</si>
  <si>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</si>
  <si>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</si>
  <si>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</si>
  <si>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</si>
  <si>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</si>
  <si>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</si>
  <si>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</si>
  <si>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</si>
  <si>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</si>
  <si>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</si>
  <si>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</si>
  <si>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</si>
  <si>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</si>
  <si>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</si>
  <si>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</si>
  <si>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</si>
  <si>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</si>
  <si>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</si>
  <si>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</si>
  <si>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</si>
  <si>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</si>
  <si>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</si>
  <si>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</si>
  <si>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</si>
  <si>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</si>
  <si>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</si>
  <si>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</si>
  <si>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</si>
  <si>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</si>
  <si>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</si>
  <si>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</si>
  <si>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</si>
  <si>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</si>
  <si>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</si>
  <si>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</si>
  <si>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</si>
  <si>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</si>
  <si>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</si>
  <si>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</si>
  <si>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</si>
  <si>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</si>
  <si>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</si>
  <si>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</si>
  <si>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</si>
  <si>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</si>
  <si>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</si>
  <si>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</si>
  <si>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</si>
  <si>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</si>
  <si>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</si>
  <si>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</si>
  <si>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</si>
  <si>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</si>
  <si>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</si>
  <si>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</si>
  <si>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</si>
  <si>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</si>
  <si>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</si>
  <si>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</si>
  <si>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</si>
  <si>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</si>
  <si>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</si>
  <si>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</si>
  <si>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</si>
  <si>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</si>
  <si>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</si>
  <si>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</si>
  <si>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</si>
  <si>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</si>
  <si>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</si>
  <si>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</si>
  <si>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</si>
  <si>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</si>
  <si>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</si>
  <si>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</si>
  <si>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</si>
  <si>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</si>
  <si>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</si>
  <si>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</si>
  <si>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</si>
  <si>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</si>
  <si>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</si>
  <si>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</si>
  <si>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</si>
  <si>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</si>
  <si>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</si>
  <si>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</si>
  <si>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</si>
  <si>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</si>
  <si>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</si>
  <si>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</si>
  <si>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</si>
  <si>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</si>
  <si>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</si>
  <si>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</si>
  <si>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</si>
  <si>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</si>
  <si>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</si>
  <si>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</si>
  <si>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</si>
  <si>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</si>
  <si>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</si>
  <si>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</si>
  <si>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</si>
  <si>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</si>
  <si>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</si>
  <si>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</si>
  <si>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</si>
  <si>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</si>
  <si>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</si>
  <si>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</si>
  <si>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</si>
  <si>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</si>
  <si>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</si>
  <si>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</si>
  <si>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</si>
  <si>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</si>
  <si>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</si>
  <si>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</si>
  <si>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</si>
  <si>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</si>
  <si>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</si>
  <si>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</si>
  <si>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</si>
  <si>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</si>
  <si>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</si>
  <si>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</si>
  <si>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</si>
  <si>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</si>
  <si>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</si>
  <si>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</si>
  <si>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</si>
  <si>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</si>
  <si>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</si>
  <si>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</si>
  <si>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</si>
  <si>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</si>
  <si>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</si>
  <si>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</si>
  <si>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</si>
  <si>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</si>
  <si>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</si>
  <si>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</si>
  <si>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</si>
  <si>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</si>
  <si>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</si>
  <si>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</si>
  <si>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</si>
  <si>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</si>
  <si>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</si>
  <si>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</si>
  <si>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</si>
  <si>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</si>
  <si>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</si>
  <si>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</si>
  <si>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</si>
  <si>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</si>
  <si>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</si>
  <si>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</si>
  <si>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</si>
  <si>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</si>
  <si>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</si>
  <si>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</si>
  <si>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</si>
  <si>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</si>
  <si>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</si>
  <si>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</si>
  <si>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</si>
  <si>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</si>
  <si>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</si>
  <si>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</si>
  <si>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</si>
  <si>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</si>
  <si>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</si>
  <si>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</si>
  <si>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</si>
  <si>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</si>
  <si>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</si>
  <si>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</si>
  <si>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</si>
  <si>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</si>
  <si>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</si>
  <si>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</si>
  <si>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</si>
  <si>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</si>
  <si>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</si>
  <si>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</si>
  <si>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</si>
  <si>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</si>
  <si>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</si>
  <si>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</si>
  <si>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</si>
  <si>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</si>
  <si>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</si>
  <si>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</si>
  <si>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</si>
  <si>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</si>
  <si>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</si>
  <si>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</si>
  <si>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</si>
  <si>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</si>
  <si>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</si>
  <si>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</si>
  <si>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</si>
  <si>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</si>
  <si>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</si>
  <si>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</si>
  <si>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</si>
  <si>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</si>
  <si>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</si>
  <si>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</si>
  <si>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</si>
  <si>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</si>
  <si>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</si>
  <si>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</si>
  <si>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</si>
  <si>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</si>
  <si>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</si>
  <si>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</si>
  <si>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</si>
  <si>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</si>
  <si>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</si>
  <si>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</si>
  <si>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</si>
  <si>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</si>
  <si>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</si>
  <si>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</si>
  <si>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</si>
  <si>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</si>
  <si>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</si>
  <si>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</si>
  <si>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</si>
  <si>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</si>
  <si>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</si>
  <si>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</si>
  <si>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</si>
  <si>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</si>
  <si>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</si>
  <si>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</si>
  <si>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</si>
  <si>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</si>
  <si>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</si>
  <si>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</si>
  <si>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</si>
  <si>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</si>
  <si>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</si>
  <si>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</si>
  <si>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</si>
  <si>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</si>
  <si>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</si>
  <si>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</si>
  <si>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</si>
  <si>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</si>
  <si>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</si>
  <si>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</si>
  <si>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</si>
  <si>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</si>
  <si>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</si>
  <si>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</si>
  <si>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</si>
  <si>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</si>
  <si>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</si>
  <si>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</si>
  <si>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</si>
  <si>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</si>
  <si>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</si>
  <si>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</si>
  <si>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</si>
  <si>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</si>
  <si>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</si>
  <si>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</si>
  <si>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</si>
  <si>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</si>
  <si>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</si>
  <si>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</si>
  <si>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</si>
  <si>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</si>
  <si>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</si>
  <si>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</si>
  <si>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</si>
  <si>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</si>
  <si>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</si>
  <si>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</si>
  <si>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</si>
  <si>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</si>
  <si>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</si>
  <si>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</si>
  <si>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</si>
  <si>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</si>
  <si>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</si>
  <si>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</si>
  <si>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</si>
  <si>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</si>
  <si>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</si>
  <si>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</si>
  <si>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</si>
  <si>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</si>
  <si>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</si>
  <si>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</si>
  <si>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</si>
  <si>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</si>
  <si>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</si>
  <si>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</si>
  <si>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</si>
  <si>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</si>
  <si>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</si>
  <si>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</si>
  <si>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</si>
  <si>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</si>
  <si>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</si>
  <si>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</si>
  <si>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</si>
  <si>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</si>
  <si>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</si>
  <si>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</si>
  <si>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</si>
  <si>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</si>
  <si>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</si>
  <si>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</si>
  <si>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</si>
  <si>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</si>
  <si>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</si>
  <si>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</si>
  <si>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</si>
  <si>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</si>
  <si>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</si>
  <si>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</si>
  <si>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</si>
  <si>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</si>
  <si>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</si>
  <si>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</si>
  <si>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</si>
  <si>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</si>
  <si>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</si>
  <si>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</si>
  <si>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</si>
  <si>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</si>
  <si>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</si>
  <si>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</si>
  <si>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</si>
  <si>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</si>
  <si>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</si>
  <si>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</si>
  <si>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</si>
  <si>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</si>
  <si>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</si>
  <si>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</si>
  <si>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</si>
  <si>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</si>
  <si>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</si>
  <si>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</si>
  <si>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</si>
  <si>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</si>
  <si>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</si>
  <si>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</si>
  <si>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</si>
  <si>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</si>
  <si>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</si>
  <si>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</si>
  <si>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</si>
  <si>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</si>
  <si>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</si>
  <si>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</si>
  <si>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</si>
  <si>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</si>
  <si>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</si>
  <si>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</si>
  <si>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</si>
  <si>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</si>
  <si>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</si>
  <si>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</si>
  <si>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</si>
  <si>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</si>
  <si>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</si>
  <si>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</si>
  <si>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</si>
  <si>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</si>
  <si>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</si>
  <si>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</si>
  <si>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</si>
  <si>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</si>
  <si>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</si>
  <si>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</si>
  <si>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</si>
  <si>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</si>
  <si>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</si>
  <si>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</si>
  <si>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</si>
  <si>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</si>
  <si>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</si>
  <si>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</si>
  <si>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</si>
  <si>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</si>
  <si>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</si>
  <si>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</si>
  <si>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</si>
  <si>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</si>
  <si>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</si>
  <si>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</si>
  <si>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</si>
  <si>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</si>
  <si>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</si>
  <si>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</si>
  <si>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</si>
  <si>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</si>
  <si>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</si>
  <si>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</si>
  <si>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</si>
  <si>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</si>
  <si>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</si>
  <si>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</si>
  <si>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</si>
  <si>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</si>
  <si>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</si>
  <si>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</si>
  <si>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</si>
  <si>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</si>
  <si>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</si>
  <si>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</si>
  <si>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</si>
  <si>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</si>
  <si>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</si>
  <si>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</si>
  <si>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</si>
  <si>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</si>
  <si>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</si>
  <si>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</si>
  <si>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</si>
  <si>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</si>
  <si>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</si>
  <si>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</si>
  <si>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</si>
  <si>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</si>
  <si>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</si>
  <si>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</si>
  <si>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</si>
  <si>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</si>
  <si>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</si>
  <si>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</si>
  <si>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</si>
  <si>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</si>
  <si>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</si>
  <si>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</si>
  <si>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</si>
  <si>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</si>
  <si>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</si>
  <si>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</si>
  <si>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</si>
  <si>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</si>
  <si>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</si>
  <si>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</si>
  <si>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</si>
  <si>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</si>
  <si>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</si>
  <si>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</si>
  <si>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</si>
  <si>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</si>
  <si>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</si>
  <si>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</si>
  <si>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</si>
  <si>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</si>
  <si>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</si>
  <si>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</si>
  <si>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</si>
  <si>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</si>
  <si>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</si>
  <si>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</si>
  <si>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</si>
  <si>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</si>
  <si>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</si>
  <si>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</si>
  <si>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</si>
  <si>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</si>
  <si>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</si>
  <si>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</si>
  <si>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</si>
  <si>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</si>
  <si>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</si>
  <si>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</si>
  <si>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</si>
  <si>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</si>
  <si>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</si>
  <si>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</si>
  <si>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</si>
  <si>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</si>
  <si>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</si>
  <si>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</si>
  <si>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</si>
  <si>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</si>
  <si>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</si>
  <si>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</si>
  <si>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</si>
  <si>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</si>
  <si>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</si>
  <si>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</si>
  <si>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</si>
  <si>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</si>
  <si>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</si>
  <si>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</si>
  <si>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</si>
  <si>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</si>
  <si>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</si>
  <si>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</si>
  <si>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</si>
  <si>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</si>
  <si>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</si>
  <si>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</si>
  <si>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</si>
  <si>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</si>
  <si>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</si>
  <si>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</si>
  <si>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</si>
  <si>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</si>
  <si>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</si>
  <si>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</si>
  <si>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</si>
  <si>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</si>
  <si>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</si>
  <si>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</si>
  <si>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</si>
  <si>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</si>
  <si>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</si>
  <si>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</si>
  <si>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</si>
  <si>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</si>
  <si>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</si>
  <si>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</si>
  <si>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</si>
  <si>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</si>
  <si>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</si>
  <si>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</si>
  <si>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</si>
  <si>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</si>
  <si>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</si>
  <si>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</si>
  <si>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</si>
  <si>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</si>
  <si>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</si>
  <si>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</si>
  <si>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</si>
  <si>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</si>
  <si>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</si>
  <si>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</si>
  <si>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</si>
  <si>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</si>
  <si>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</si>
  <si>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</si>
  <si>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</si>
  <si>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</si>
  <si>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</si>
  <si>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</si>
  <si>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</si>
  <si>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</si>
  <si>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</si>
  <si>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</si>
  <si>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</si>
  <si>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</si>
  <si>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</si>
  <si>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</si>
  <si>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</si>
  <si>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</si>
  <si>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</si>
  <si>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</si>
  <si>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</si>
  <si>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</si>
  <si>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</si>
  <si>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</si>
  <si>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</si>
  <si>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</si>
  <si>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</si>
  <si>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</si>
  <si>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</si>
  <si>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</si>
  <si>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</si>
  <si>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</si>
  <si>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</si>
  <si>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</si>
  <si>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</si>
  <si>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</si>
  <si>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</si>
  <si>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</si>
  <si>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</si>
  <si>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</si>
  <si>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</si>
  <si>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</si>
  <si>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</si>
  <si>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</si>
  <si>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</si>
  <si>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</si>
  <si>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</si>
  <si>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</si>
  <si>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</si>
  <si>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</si>
  <si>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</si>
  <si>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</si>
  <si>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</si>
  <si>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</si>
  <si>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</si>
  <si>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</si>
  <si>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</si>
  <si>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</si>
  <si>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</si>
  <si>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</si>
  <si>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</si>
  <si>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</si>
  <si>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</si>
  <si>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</si>
  <si>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</si>
  <si>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</si>
  <si>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</si>
  <si>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</si>
  <si>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</si>
  <si>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</si>
  <si>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</si>
  <si>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</si>
  <si>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</si>
  <si>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</si>
  <si>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</si>
  <si>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</si>
  <si>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</si>
  <si>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</si>
  <si>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</si>
  <si>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</si>
  <si>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</si>
  <si>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</si>
  <si>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</si>
  <si>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</si>
  <si>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</si>
  <si>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</si>
  <si>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</si>
  <si>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</si>
  <si>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</si>
  <si>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</si>
  <si>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</si>
  <si>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</si>
  <si>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</si>
  <si>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</si>
  <si>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</si>
  <si>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</si>
  <si>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</si>
  <si>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</si>
  <si>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</si>
  <si>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</si>
  <si>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</si>
  <si>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</si>
  <si>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</si>
  <si>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</si>
  <si>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</si>
  <si>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</si>
  <si>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</si>
  <si>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</si>
  <si>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</si>
  <si>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</si>
  <si>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</si>
  <si>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</si>
  <si>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</si>
  <si>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</si>
  <si>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</si>
  <si>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</si>
  <si>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</si>
  <si>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</si>
  <si>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</si>
  <si>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</si>
  <si>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</si>
  <si>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</si>
  <si>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</si>
  <si>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</si>
  <si>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</si>
  <si>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</si>
  <si>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</si>
  <si>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</si>
  <si>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</si>
  <si>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</si>
  <si>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</si>
  <si>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</si>
  <si>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</si>
  <si>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</si>
  <si>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</si>
  <si>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</si>
  <si>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</si>
  <si>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</si>
  <si>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</si>
  <si>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</si>
  <si>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</si>
  <si>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</si>
  <si>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</si>
  <si>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</si>
  <si>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</si>
  <si>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</si>
  <si>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</si>
  <si>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</si>
  <si>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</si>
  <si>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</si>
  <si>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</si>
  <si>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</si>
  <si>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</si>
  <si>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</si>
  <si>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</si>
  <si>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</si>
  <si>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</si>
  <si>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</si>
  <si>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</si>
  <si>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</si>
  <si>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</si>
  <si>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</si>
  <si>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</si>
  <si>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</si>
  <si>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</si>
  <si>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</si>
  <si>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</si>
  <si>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</si>
  <si>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</si>
  <si>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</si>
  <si>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</si>
  <si>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</si>
  <si>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</si>
  <si>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</si>
  <si>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</si>
  <si>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</si>
  <si>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</si>
  <si>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</si>
  <si>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</si>
  <si>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</si>
  <si>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</si>
  <si>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</si>
  <si>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</si>
  <si>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</si>
  <si>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</si>
  <si>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</si>
  <si>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</si>
  <si>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</si>
  <si>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</si>
  <si>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</si>
  <si>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</si>
  <si>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</si>
  <si>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</si>
  <si>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</si>
  <si>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</si>
  <si>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</si>
  <si>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</si>
  <si>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</si>
  <si>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</si>
  <si>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</si>
  <si>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</si>
  <si>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</si>
  <si>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</si>
  <si>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</si>
  <si>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</si>
  <si>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</si>
  <si>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</si>
  <si>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</si>
  <si>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</si>
  <si>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</si>
  <si>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</si>
  <si>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</si>
  <si>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</si>
  <si>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</si>
  <si>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</si>
  <si>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</si>
  <si>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</si>
  <si>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</si>
  <si>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</si>
  <si>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</si>
  <si>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</si>
  <si>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</si>
  <si>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</si>
  <si>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</si>
  <si>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</si>
  <si>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</si>
  <si>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</si>
  <si>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</si>
  <si>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</si>
  <si>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</si>
  <si>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</si>
  <si>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</si>
  <si>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</si>
  <si>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</si>
  <si>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</si>
  <si>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</si>
  <si>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</si>
  <si>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</si>
  <si>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</si>
  <si>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</si>
  <si>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</si>
  <si>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</si>
  <si>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</si>
  <si>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</si>
  <si>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</si>
  <si>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</si>
  <si>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</si>
  <si>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</si>
  <si>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</si>
  <si>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</si>
  <si>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</si>
  <si>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</si>
  <si>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</si>
  <si>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</si>
  <si>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</si>
  <si>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</si>
  <si>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</si>
  <si>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</si>
  <si>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</si>
  <si>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</si>
  <si>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</si>
  <si>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</si>
  <si>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</si>
  <si>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</si>
  <si>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</si>
  <si>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</si>
  <si>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</si>
  <si>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</si>
  <si>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</si>
  <si>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</si>
  <si>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</si>
  <si>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</si>
  <si>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</si>
  <si>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</si>
  <si>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</si>
  <si>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</si>
  <si>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</si>
  <si>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</si>
  <si>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</si>
  <si>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</si>
  <si>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</si>
  <si>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</si>
  <si>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</si>
  <si>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</si>
  <si>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</si>
  <si>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</si>
  <si>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</si>
  <si>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</si>
  <si>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</si>
  <si>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</si>
  <si>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</si>
  <si>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</si>
  <si>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</si>
  <si>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</si>
  <si>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</si>
  <si>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</si>
  <si>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</si>
  <si>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</si>
  <si>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</si>
  <si>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</si>
  <si>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</si>
  <si>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</si>
  <si>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</si>
  <si>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</si>
  <si>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</si>
  <si>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</si>
  <si>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</si>
  <si>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</si>
  <si>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</si>
  <si>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</si>
  <si>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</si>
  <si>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</si>
  <si>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</si>
  <si>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</si>
  <si>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</si>
  <si>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</si>
  <si>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</si>
  <si>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</si>
  <si>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</si>
  <si>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</si>
  <si>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</si>
  <si>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</si>
  <si>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</si>
  <si>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</si>
  <si>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</si>
  <si>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</si>
  <si>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</si>
  <si>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</si>
  <si>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</si>
  <si>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</si>
  <si>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</si>
  <si>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</si>
  <si>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</si>
  <si>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</si>
  <si>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</si>
  <si>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</si>
  <si>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</si>
  <si>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</si>
  <si>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</si>
  <si>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</si>
  <si>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</si>
  <si>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</si>
  <si>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</si>
  <si>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</si>
  <si>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</si>
  <si>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</si>
  <si>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</si>
  <si>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</si>
  <si>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</si>
  <si>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</si>
  <si>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</si>
  <si>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</si>
  <si>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</si>
  <si>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</si>
  <si>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</si>
  <si>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</si>
  <si>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</si>
  <si>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</si>
  <si>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</si>
  <si>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</si>
  <si>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</si>
  <si>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</si>
  <si>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</si>
  <si>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</si>
  <si>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</si>
  <si>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</si>
  <si>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</si>
  <si>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</si>
  <si>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</si>
  <si>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</si>
  <si>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</si>
  <si>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</si>
  <si>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</si>
  <si>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</si>
  <si>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</si>
  <si>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</si>
  <si>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</si>
  <si>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</si>
  <si>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</si>
  <si>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</si>
  <si>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</si>
  <si>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</si>
  <si>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</si>
  <si>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</si>
  <si>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</si>
  <si>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</si>
  <si>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</si>
  <si>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</si>
  <si>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</si>
  <si>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</si>
  <si>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</si>
  <si>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</si>
  <si>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</si>
  <si>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</si>
  <si>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</si>
  <si>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</si>
  <si>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</si>
  <si>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</si>
  <si>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</si>
  <si>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</si>
  <si>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</si>
  <si>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</si>
  <si>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</si>
  <si>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</si>
  <si>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</si>
  <si>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</si>
  <si>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</si>
  <si>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</si>
  <si>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</si>
  <si>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</si>
  <si>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</si>
  <si>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</si>
  <si>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</si>
  <si>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</si>
  <si>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</si>
  <si>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</si>
  <si>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</si>
  <si>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</si>
  <si>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</si>
  <si>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</si>
  <si>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</si>
  <si>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</si>
  <si>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</si>
  <si>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</si>
  <si>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</si>
  <si>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</si>
  <si>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</si>
  <si>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</si>
  <si>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</si>
  <si>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</si>
  <si>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</si>
  <si>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</si>
  <si>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</si>
  <si>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</si>
  <si>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</si>
  <si>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</si>
  <si>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</si>
  <si>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</si>
  <si>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</si>
  <si>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</si>
  <si>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</si>
  <si>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</si>
  <si>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</si>
  <si>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</si>
  <si>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</si>
  <si>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</si>
  <si>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</si>
  <si>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</si>
  <si>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</si>
  <si>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</si>
  <si>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</si>
  <si>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</si>
  <si>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</si>
  <si>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</si>
  <si>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</si>
  <si>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</si>
  <si>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</si>
  <si>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</si>
  <si>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</si>
  <si>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</si>
  <si>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</si>
  <si>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</si>
  <si>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</si>
  <si>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</si>
  <si>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</si>
  <si>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</si>
  <si>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</si>
  <si>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</si>
  <si>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</si>
  <si>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</si>
  <si>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</si>
  <si>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</si>
  <si>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</si>
  <si>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</si>
  <si>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</si>
  <si>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</si>
  <si>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</si>
  <si>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</si>
  <si>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</si>
  <si>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</si>
  <si>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</si>
  <si>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</si>
  <si>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</si>
  <si>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</si>
  <si>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</si>
  <si>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</si>
  <si>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</si>
  <si>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</si>
  <si>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</si>
  <si>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</si>
  <si>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</si>
  <si>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</si>
  <si>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</si>
  <si>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</si>
  <si>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</si>
  <si>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</si>
  <si>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</si>
  <si>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</si>
  <si>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</si>
  <si>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</si>
  <si>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</si>
  <si>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</si>
  <si>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</si>
  <si>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</si>
  <si>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</si>
  <si>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</si>
  <si>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</si>
  <si>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</si>
  <si>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</si>
  <si>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</si>
  <si>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</si>
  <si>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</si>
  <si>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</si>
  <si>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</si>
  <si>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</si>
  <si>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</si>
  <si>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</si>
  <si>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</si>
  <si>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</si>
  <si>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</si>
  <si>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</si>
  <si>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</si>
  <si>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</si>
  <si>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</si>
  <si>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</si>
  <si>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</si>
  <si>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</si>
  <si>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</si>
  <si>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</si>
  <si>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</si>
  <si>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</si>
  <si>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</si>
  <si>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</si>
  <si>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</si>
  <si>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</si>
  <si>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</si>
  <si>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</si>
  <si>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</si>
  <si>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</si>
  <si>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</si>
  <si>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</si>
  <si>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</si>
  <si>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</si>
  <si>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</si>
  <si>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</si>
  <si>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</si>
  <si>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</si>
  <si>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</si>
  <si>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</si>
  <si>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</si>
  <si>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</si>
  <si>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</si>
  <si>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</si>
  <si>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</si>
  <si>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</si>
  <si>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</si>
  <si>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</si>
  <si>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</si>
  <si>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</si>
  <si>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</si>
  <si>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</si>
  <si>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</si>
  <si>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</si>
  <si>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</si>
  <si>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</si>
  <si>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</si>
  <si>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</si>
  <si>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</si>
  <si>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</si>
  <si>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</si>
  <si>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</si>
  <si>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</si>
  <si>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</si>
  <si>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</si>
  <si>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</si>
  <si>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</si>
  <si>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</si>
  <si>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</si>
  <si>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</si>
  <si>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</si>
  <si>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</si>
  <si>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</si>
  <si>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</si>
  <si>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</si>
  <si>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</si>
  <si>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</si>
  <si>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</si>
  <si>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</si>
  <si>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</si>
  <si>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</si>
  <si>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</si>
  <si>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</si>
  <si>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</si>
  <si>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</si>
  <si>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</si>
  <si>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</si>
  <si>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</si>
  <si>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</si>
  <si>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</si>
  <si>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</si>
  <si>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</si>
  <si>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</si>
  <si>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</si>
  <si>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</si>
  <si>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</si>
  <si>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</si>
  <si>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</si>
  <si>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</si>
  <si>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</si>
  <si>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</si>
  <si>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</si>
  <si>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</si>
  <si>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</si>
  <si>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</si>
  <si>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</si>
  <si>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</si>
  <si>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</si>
  <si>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</si>
  <si>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</si>
  <si>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</si>
  <si>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</si>
  <si>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</si>
  <si>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</si>
  <si>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</si>
  <si>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</si>
  <si>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</si>
  <si>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</si>
  <si>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</si>
  <si>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</si>
  <si>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</si>
  <si>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</si>
  <si>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</si>
  <si>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</si>
  <si>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</si>
  <si>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</si>
  <si>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</si>
  <si>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</si>
  <si>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</si>
  <si>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</si>
  <si>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</si>
  <si>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</si>
  <si>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</si>
  <si>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</si>
  <si>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</si>
  <si>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</si>
  <si>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</si>
  <si>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</si>
  <si>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</si>
  <si>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</si>
  <si>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</si>
  <si>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</si>
  <si>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</si>
  <si>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</si>
  <si>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</si>
  <si>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</si>
  <si>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</si>
  <si>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</si>
  <si>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</si>
  <si>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</si>
  <si>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</si>
  <si>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</si>
  <si>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</si>
  <si>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</si>
  <si>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</si>
  <si>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</si>
  <si>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</si>
  <si>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</si>
  <si>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</si>
  <si>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</si>
  <si>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</si>
  <si>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</si>
  <si>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</si>
  <si>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</si>
  <si>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</si>
  <si>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</si>
  <si>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</si>
  <si>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</si>
  <si>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</si>
  <si>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</si>
  <si>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</si>
  <si>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</si>
  <si>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</si>
  <si>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</si>
  <si>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</si>
  <si>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</si>
  <si>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</si>
  <si>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</si>
  <si>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</si>
  <si>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</si>
  <si>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</si>
  <si>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</si>
  <si>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</si>
  <si>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</si>
  <si>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</si>
  <si>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</si>
  <si>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</si>
  <si>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</si>
  <si>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</si>
  <si>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</si>
  <si>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</si>
  <si>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</si>
  <si>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</si>
  <si>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</si>
  <si>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</si>
  <si>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</si>
  <si>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</si>
  <si>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</si>
  <si>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</si>
  <si>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</si>
  <si>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</si>
  <si>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</si>
  <si>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</si>
  <si>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</si>
  <si>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</si>
  <si>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</si>
  <si>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</si>
  <si>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</si>
  <si>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</si>
  <si>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</si>
  <si>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</si>
  <si>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</si>
  <si>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</si>
  <si>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</si>
  <si>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</si>
  <si>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</si>
  <si>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</si>
  <si>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</si>
  <si>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</si>
  <si>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</si>
  <si>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</si>
  <si>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</si>
  <si>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</si>
  <si>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</si>
  <si>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</si>
  <si>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</si>
  <si>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</si>
  <si>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</si>
  <si>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</si>
  <si>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</si>
  <si>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</si>
  <si>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</si>
  <si>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</si>
  <si>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</si>
  <si>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</si>
  <si>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</si>
  <si>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</si>
  <si>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</si>
  <si>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</si>
  <si>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</si>
  <si>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</si>
  <si>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</si>
  <si>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</si>
  <si>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</si>
  <si>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</si>
  <si>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</si>
  <si>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</si>
  <si>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</si>
  <si>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</si>
  <si>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</si>
  <si>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</si>
  <si>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</si>
  <si>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</si>
  <si>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</si>
  <si>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</si>
  <si>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</si>
  <si>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</si>
  <si>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</si>
  <si>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</si>
  <si>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</si>
  <si>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</si>
  <si>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</si>
  <si>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</si>
  <si>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</si>
  <si>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</si>
  <si>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</si>
  <si>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</si>
  <si>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</si>
  <si>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</si>
  <si>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</si>
  <si>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</si>
  <si>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</si>
  <si>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</si>
  <si>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</si>
  <si>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</si>
  <si>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</si>
  <si>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</si>
  <si>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</si>
  <si>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</si>
  <si>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</si>
  <si>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</si>
  <si>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</si>
  <si>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</si>
  <si>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</si>
  <si>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</si>
  <si>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</si>
  <si>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</si>
  <si>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</si>
  <si>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</si>
  <si>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</si>
  <si>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</si>
  <si>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</si>
  <si>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</si>
  <si>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</si>
  <si>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</si>
  <si>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</si>
  <si>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</si>
  <si>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</si>
  <si>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</si>
  <si>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</si>
  <si>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</si>
  <si>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</si>
  <si>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</si>
  <si>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</si>
  <si>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</si>
  <si>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</si>
  <si>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</si>
  <si>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</si>
  <si>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</si>
  <si>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</si>
  <si>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</si>
  <si>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</si>
  <si>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</si>
  <si>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</si>
  <si>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</si>
  <si>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</si>
  <si>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</si>
  <si>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</si>
  <si>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</si>
  <si>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</si>
  <si>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</si>
  <si>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</si>
  <si>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</si>
  <si>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</si>
  <si>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</si>
  <si>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</si>
  <si>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</si>
  <si>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</si>
  <si>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</si>
  <si>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</si>
  <si>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</si>
  <si>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</si>
  <si>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</si>
  <si>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</si>
  <si>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</si>
  <si>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</si>
  <si>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</si>
  <si>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</si>
  <si>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</si>
  <si>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</si>
  <si>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</si>
  <si>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</si>
  <si>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</si>
  <si>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</si>
  <si>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</si>
  <si>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</si>
  <si>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</si>
  <si>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</si>
  <si>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</si>
  <si>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</si>
  <si>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</si>
  <si>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</si>
  <si>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</si>
  <si>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</si>
  <si>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</si>
  <si>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</si>
  <si>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</si>
  <si>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</si>
  <si>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</si>
  <si>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</si>
  <si>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</si>
  <si>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</si>
  <si>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</si>
  <si>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</si>
  <si>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</si>
  <si>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</si>
  <si>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</si>
  <si>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</si>
  <si>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</si>
  <si>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</si>
  <si>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</si>
  <si>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</si>
  <si>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</si>
  <si>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</si>
  <si>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</si>
  <si>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</si>
  <si>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</si>
  <si>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</si>
  <si>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</si>
  <si>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</si>
  <si>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</si>
  <si>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</si>
  <si>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</si>
  <si>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</si>
  <si>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</si>
  <si>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</si>
  <si>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</si>
  <si>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</si>
  <si>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</si>
  <si>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</si>
  <si>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</si>
  <si>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</si>
  <si>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</si>
  <si>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</si>
  <si>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</si>
  <si>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</si>
  <si>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</si>
  <si>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</si>
  <si>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</si>
  <si>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</si>
  <si>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</si>
  <si>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</si>
  <si>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</si>
  <si>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</si>
  <si>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</si>
  <si>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</si>
  <si>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</si>
  <si>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</si>
  <si>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</si>
  <si>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</si>
  <si>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</si>
  <si>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</si>
  <si>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</si>
  <si>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</si>
  <si>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</si>
  <si>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</si>
  <si>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</si>
  <si>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</si>
  <si>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</si>
  <si>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</si>
  <si>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</si>
  <si>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</si>
  <si>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</si>
  <si>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</si>
  <si>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</si>
  <si>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</si>
  <si>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</si>
  <si>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</si>
  <si>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</si>
  <si>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</si>
  <si>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</si>
  <si>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</si>
  <si>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</si>
  <si>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</si>
  <si>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</si>
  <si>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</si>
  <si>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</si>
  <si>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</si>
  <si>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</si>
  <si>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</si>
  <si>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</si>
  <si>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</si>
  <si>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</si>
  <si>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</si>
  <si>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</si>
  <si>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</si>
  <si>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</si>
  <si>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</si>
  <si>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</si>
  <si>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</si>
  <si>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</si>
  <si>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</si>
  <si>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</si>
  <si>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</si>
  <si>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</si>
  <si>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</si>
  <si>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</si>
  <si>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</si>
  <si>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</si>
  <si>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</si>
  <si>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</si>
  <si>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</si>
  <si>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</si>
  <si>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</si>
  <si>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</si>
  <si>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</si>
  <si>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</si>
  <si>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</si>
  <si>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</si>
  <si>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</si>
  <si>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</si>
  <si>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</si>
  <si>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</si>
  <si>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</si>
  <si>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</si>
  <si>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</si>
  <si>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</si>
  <si>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</si>
  <si>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</si>
  <si>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</si>
  <si>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</si>
  <si>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</si>
  <si>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</si>
  <si>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</si>
  <si>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</si>
  <si>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</si>
  <si>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</si>
  <si>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</si>
  <si>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</si>
  <si>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</si>
  <si>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</si>
  <si>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</si>
  <si>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</si>
  <si>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</si>
  <si>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</si>
  <si>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</si>
  <si>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</si>
  <si>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</si>
  <si>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</si>
  <si>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</si>
  <si>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</si>
  <si>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</si>
  <si>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</si>
  <si>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</si>
  <si>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</si>
  <si>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</si>
  <si>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</si>
  <si>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</si>
  <si>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</si>
  <si>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</si>
  <si>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</si>
  <si>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</si>
  <si>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</si>
  <si>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</si>
  <si>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</si>
  <si>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</si>
  <si>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</si>
  <si>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</si>
  <si>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</si>
  <si>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</si>
  <si>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</si>
  <si>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</si>
  <si>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</si>
  <si>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</si>
  <si>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</si>
  <si>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</si>
  <si>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</si>
  <si>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</si>
  <si>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</si>
  <si>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</si>
  <si>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</si>
  <si>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</si>
  <si>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</si>
  <si>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</si>
  <si>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</si>
  <si>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</si>
  <si>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</si>
  <si>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</si>
  <si>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</si>
  <si>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</si>
  <si>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</si>
  <si>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</si>
  <si>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</si>
  <si>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</si>
  <si>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</si>
  <si>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</si>
  <si>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</si>
  <si>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</si>
  <si>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</si>
  <si>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</si>
  <si>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</si>
  <si>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</si>
  <si>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</si>
  <si>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</si>
  <si>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</si>
  <si>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</si>
  <si>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</si>
  <si>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</si>
  <si>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</si>
  <si>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</si>
  <si>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</si>
  <si>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</si>
  <si>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</si>
  <si>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</si>
  <si>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</si>
  <si>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</si>
  <si>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</si>
  <si>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</si>
  <si>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</si>
  <si>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</si>
  <si>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</si>
  <si>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</si>
  <si>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</si>
  <si>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</si>
  <si>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</si>
  <si>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</si>
  <si>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</si>
  <si>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</si>
  <si>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</si>
  <si>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</si>
  <si>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</si>
  <si>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</si>
  <si>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</si>
  <si>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</si>
  <si>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</si>
  <si>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</si>
  <si>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</si>
  <si>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</si>
  <si>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</si>
  <si>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</si>
  <si>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</si>
  <si>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</si>
  <si>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</si>
  <si>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</si>
  <si>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</si>
  <si>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</si>
  <si>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</si>
  <si>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</si>
  <si>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</si>
  <si>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</si>
  <si>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</si>
  <si>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</si>
  <si>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</si>
  <si>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</si>
  <si>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</si>
  <si>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</si>
  <si>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</si>
  <si>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</si>
  <si>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</si>
  <si>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</si>
  <si>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</si>
  <si>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</si>
  <si>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</si>
  <si>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</si>
  <si>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</si>
  <si>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</si>
  <si>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</si>
  <si>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</si>
  <si>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</si>
  <si>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</si>
  <si>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</si>
  <si>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</si>
  <si>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</si>
  <si>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</si>
  <si>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</si>
  <si>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</si>
  <si>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</si>
  <si>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</si>
  <si>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</si>
  <si>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</si>
  <si>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</si>
  <si>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</si>
  <si>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</si>
  <si>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</si>
  <si>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</si>
  <si>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</si>
  <si>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</si>
  <si>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</si>
  <si>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</si>
  <si>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</si>
  <si>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</si>
  <si>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</si>
  <si>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</si>
  <si>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</si>
  <si>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</si>
  <si>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</si>
  <si>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</si>
  <si>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</si>
  <si>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</si>
  <si>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</si>
  <si>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</si>
  <si>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</si>
  <si>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</si>
  <si>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</si>
  <si>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</si>
  <si>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</si>
  <si>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</si>
  <si>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</si>
  <si>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</si>
  <si>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</si>
  <si>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</si>
  <si>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</si>
  <si>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</si>
  <si>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</si>
  <si>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</si>
  <si>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</si>
  <si>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</si>
  <si>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</si>
  <si>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</si>
  <si>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</si>
  <si>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</si>
  <si>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</si>
  <si>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</si>
  <si>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</si>
  <si>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</si>
  <si>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</si>
  <si>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</si>
  <si>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</si>
  <si>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</si>
  <si>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</si>
  <si>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</si>
  <si>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</si>
  <si>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</si>
  <si>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</si>
  <si>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</si>
  <si>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</si>
  <si>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</si>
  <si>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</si>
  <si>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</si>
  <si>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</si>
  <si>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</si>
  <si>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</si>
  <si>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</si>
  <si>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</si>
  <si>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</si>
  <si>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</si>
  <si>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</si>
  <si>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</si>
  <si>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</si>
  <si>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</si>
  <si>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</si>
  <si>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</si>
  <si>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</si>
  <si>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</si>
  <si>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</si>
  <si>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</si>
  <si>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</si>
  <si>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</si>
  <si>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</si>
  <si>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</si>
  <si>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</si>
  <si>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</si>
  <si>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</si>
  <si>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</si>
  <si>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</si>
  <si>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</si>
  <si>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</si>
  <si>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</si>
  <si>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</si>
  <si>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</si>
  <si>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</si>
  <si>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</si>
  <si>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</si>
  <si>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</si>
  <si>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</si>
  <si>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</si>
  <si>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</si>
  <si>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</si>
  <si>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</si>
  <si>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</si>
  <si>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</si>
  <si>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</si>
  <si>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</si>
  <si>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</si>
  <si>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</si>
  <si>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</si>
  <si>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</si>
  <si>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</si>
  <si>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</si>
  <si>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</si>
  <si>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</si>
  <si>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</si>
  <si>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</si>
  <si>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</si>
  <si>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</si>
  <si>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</si>
  <si>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</si>
  <si>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</si>
  <si>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</si>
  <si>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</si>
  <si>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</si>
  <si>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</si>
  <si>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</si>
  <si>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</si>
  <si>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</si>
  <si>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</si>
  <si>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</si>
  <si>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</si>
  <si>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</si>
  <si>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</si>
  <si>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</si>
  <si>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</si>
  <si>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</si>
  <si>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</si>
  <si>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</si>
  <si>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</si>
  <si>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</si>
  <si>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</si>
  <si>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</si>
  <si>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</si>
  <si>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</si>
  <si>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</si>
  <si>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</si>
  <si>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</si>
  <si>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</si>
  <si>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</si>
  <si>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</si>
  <si>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</si>
  <si>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</si>
  <si>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</si>
  <si>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</si>
  <si>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</si>
  <si>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</si>
  <si>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</si>
  <si>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</si>
  <si>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</si>
  <si>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</si>
  <si>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</si>
  <si>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</si>
  <si>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</si>
  <si>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</si>
  <si>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</si>
  <si>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</si>
  <si>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</si>
  <si>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</si>
  <si>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</si>
  <si>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</si>
  <si>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</si>
  <si>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</si>
  <si>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</si>
  <si>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</si>
  <si>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</si>
  <si>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</si>
  <si>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</si>
  <si>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</si>
  <si>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</si>
  <si>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</si>
  <si>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</si>
  <si>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</si>
  <si>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</si>
  <si>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</si>
  <si>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</si>
  <si>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</si>
  <si>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</si>
  <si>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</si>
  <si>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</si>
  <si>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</si>
  <si>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</si>
  <si>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</si>
  <si>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</si>
  <si>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</si>
  <si>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</si>
  <si>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</si>
  <si>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</si>
  <si>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</si>
  <si>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</si>
  <si>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</si>
  <si>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</si>
  <si>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</si>
  <si>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</si>
  <si>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</si>
  <si>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</si>
  <si>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</si>
  <si>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</si>
  <si>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</si>
  <si>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</si>
  <si>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</si>
  <si>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</si>
  <si>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</si>
  <si>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</si>
  <si>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</si>
  <si>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</si>
  <si>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</si>
  <si>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</si>
  <si>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</si>
  <si>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</si>
  <si>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</si>
  <si>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</si>
  <si>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</si>
  <si>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</si>
  <si>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</si>
  <si>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</si>
  <si>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</si>
  <si>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</si>
  <si>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</si>
  <si>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</si>
  <si>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</si>
  <si>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</si>
  <si>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</si>
  <si>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</si>
  <si>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</si>
  <si>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</si>
  <si>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</si>
  <si>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</si>
  <si>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</si>
  <si>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</si>
  <si>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</si>
  <si>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</si>
  <si>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</si>
  <si>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</si>
  <si>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</si>
  <si>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</si>
  <si>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</si>
  <si>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</si>
  <si>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</si>
  <si>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</si>
  <si>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</si>
  <si>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</si>
  <si>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</si>
  <si>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</si>
  <si>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</si>
  <si>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</si>
  <si>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</si>
  <si>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</si>
  <si>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</si>
  <si>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</si>
  <si>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</si>
  <si>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</si>
  <si>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</si>
  <si>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</si>
  <si>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</si>
  <si>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</si>
  <si>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</si>
  <si>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</si>
  <si>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</si>
  <si>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</si>
  <si>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</si>
  <si>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</si>
  <si>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</si>
  <si>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</si>
  <si>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</si>
  <si>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</si>
  <si>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</si>
  <si>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</si>
  <si>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</si>
  <si>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</si>
  <si>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</si>
  <si>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</si>
  <si>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</si>
  <si>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</si>
  <si>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</si>
  <si>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</si>
  <si>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</si>
  <si>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</si>
  <si>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</si>
  <si>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</si>
  <si>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</si>
  <si>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</si>
  <si>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</si>
  <si>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</si>
  <si>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</si>
  <si>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</si>
  <si>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</si>
  <si>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</si>
  <si>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</si>
  <si>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</si>
  <si>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</si>
  <si>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</si>
  <si>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</si>
  <si>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</si>
  <si>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</si>
  <si>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</si>
  <si>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</si>
  <si>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</si>
  <si>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</si>
  <si>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</si>
  <si>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</si>
  <si>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</si>
  <si>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</si>
  <si>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</si>
  <si>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</si>
  <si>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</si>
  <si>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</si>
  <si>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</si>
  <si>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</si>
  <si>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</si>
  <si>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</si>
  <si>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</si>
  <si>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</si>
  <si>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</si>
  <si>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</si>
  <si>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</si>
  <si>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</si>
  <si>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</si>
  <si>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</si>
  <si>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</si>
  <si>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</si>
  <si>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</si>
  <si>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</si>
  <si>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</si>
  <si>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</si>
  <si>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</si>
  <si>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</si>
  <si>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</si>
  <si>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</si>
  <si>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</si>
  <si>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</si>
  <si>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</si>
  <si>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</si>
  <si>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</si>
  <si>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</si>
  <si>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</si>
  <si>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</si>
  <si>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</si>
  <si>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</si>
  <si>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</si>
  <si>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</si>
  <si>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</si>
  <si>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</si>
  <si>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</si>
  <si>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</si>
  <si>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</si>
  <si>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</si>
  <si>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</si>
  <si>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</si>
  <si>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</si>
  <si>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</si>
  <si>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</si>
  <si>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</si>
  <si>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</si>
  <si>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</si>
  <si>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</si>
  <si>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</si>
  <si>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</si>
  <si>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</si>
  <si>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</si>
  <si>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</si>
  <si>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</si>
  <si>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</si>
  <si>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</si>
  <si>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</si>
  <si>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</si>
  <si>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</si>
  <si>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</si>
  <si>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</si>
  <si>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</si>
  <si>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</si>
  <si>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</si>
  <si>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</si>
  <si>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</si>
  <si>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</si>
  <si>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</si>
  <si>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</si>
  <si>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</si>
  <si>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</si>
  <si>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</si>
  <si>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</si>
  <si>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</si>
  <si>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</si>
  <si>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</si>
  <si>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</si>
  <si>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</si>
  <si>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</si>
  <si>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</si>
  <si>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</si>
  <si>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</si>
  <si>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</si>
  <si>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</si>
  <si>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</si>
  <si>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</si>
  <si>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</si>
  <si>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</si>
  <si>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</si>
  <si>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</si>
  <si>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</si>
  <si>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</si>
  <si>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</si>
  <si>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</si>
  <si>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</si>
  <si>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</si>
  <si>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</si>
  <si>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</si>
  <si>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</si>
  <si>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</si>
  <si>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</si>
  <si>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</si>
  <si>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</si>
  <si>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</si>
  <si>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</si>
  <si>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</si>
  <si>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</si>
  <si>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</si>
  <si>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</si>
  <si>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</si>
  <si>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</si>
  <si>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</si>
  <si>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</si>
  <si>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</si>
  <si>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</si>
  <si>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</si>
  <si>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</si>
  <si>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</si>
  <si>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</si>
  <si>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</si>
  <si>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</si>
  <si>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</si>
  <si>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</si>
  <si>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</si>
  <si>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</si>
  <si>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</si>
  <si>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</si>
  <si>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</si>
  <si>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</si>
  <si>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</si>
  <si>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</si>
  <si>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</si>
  <si>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</si>
  <si>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</si>
  <si>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</si>
  <si>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</si>
  <si>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</si>
  <si>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</si>
  <si>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</si>
  <si>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</si>
  <si>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</si>
  <si>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</si>
  <si>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</si>
  <si>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</si>
  <si>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</si>
  <si>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</si>
  <si>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</si>
  <si>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</si>
  <si>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</si>
  <si>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</si>
  <si>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</si>
  <si>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</si>
  <si>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</si>
  <si>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</si>
  <si>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</si>
  <si>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</si>
  <si>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</si>
  <si>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</si>
  <si>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</si>
  <si>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</si>
  <si>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</si>
  <si>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</si>
  <si>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</si>
  <si>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</si>
  <si>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</si>
  <si>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</si>
  <si>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</si>
  <si>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</si>
  <si>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</si>
  <si>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</si>
  <si>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</si>
  <si>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</si>
  <si>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</si>
  <si>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</si>
  <si>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</si>
  <si>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</si>
  <si>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</si>
  <si>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</si>
  <si>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</si>
  <si>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</si>
  <si>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</si>
  <si>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</si>
  <si>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</si>
  <si>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</si>
  <si>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</si>
  <si>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</si>
  <si>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</si>
  <si>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</si>
  <si>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</si>
  <si>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</si>
  <si>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</si>
  <si>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</si>
  <si>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</si>
  <si>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</si>
  <si>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</si>
  <si>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</si>
  <si>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</si>
  <si>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</si>
  <si>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</si>
  <si>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</si>
  <si>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</si>
  <si>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</si>
  <si>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</si>
  <si>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</si>
  <si>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</si>
  <si>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</si>
  <si>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</si>
  <si>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</si>
  <si>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</si>
  <si>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</si>
  <si>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</si>
  <si>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</si>
  <si>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</si>
  <si>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</si>
  <si>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</si>
  <si>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</si>
  <si>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</si>
  <si>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</si>
  <si>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</si>
  <si>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</si>
  <si>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</si>
  <si>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</si>
  <si>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</si>
  <si>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</si>
  <si>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</si>
  <si>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</si>
  <si>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</si>
  <si>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</si>
  <si>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</si>
  <si>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</si>
  <si>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</si>
  <si>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</si>
  <si>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</si>
  <si>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</si>
  <si>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</si>
  <si>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</si>
  <si>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</si>
  <si>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</si>
  <si>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</si>
  <si>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</si>
  <si>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</si>
  <si>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</si>
  <si>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</si>
  <si>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</si>
  <si>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</si>
  <si>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</si>
  <si>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</si>
  <si>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</si>
  <si>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</si>
  <si>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</si>
  <si>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</si>
  <si>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</si>
  <si>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</si>
  <si>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</si>
  <si>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</si>
  <si>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</si>
  <si>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</si>
  <si>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</si>
  <si>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</si>
  <si>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</si>
  <si>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</si>
  <si>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</si>
  <si>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</si>
  <si>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</si>
  <si>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</si>
  <si>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</si>
  <si>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</si>
  <si>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</si>
  <si>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</si>
  <si>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</si>
  <si>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</si>
  <si>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</si>
  <si>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</si>
  <si>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</si>
  <si>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</si>
  <si>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</si>
  <si>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</si>
  <si>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</si>
  <si>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</si>
  <si>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</si>
  <si>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</si>
  <si>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</si>
  <si>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</si>
  <si>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</si>
  <si>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</si>
  <si>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</si>
  <si>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</si>
  <si>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</si>
  <si>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</si>
  <si>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</si>
  <si>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</si>
  <si>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</si>
  <si>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</si>
  <si>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</si>
  <si>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</si>
  <si>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</si>
  <si>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</si>
  <si>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</si>
  <si>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</si>
  <si>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</si>
  <si>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</si>
  <si>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</si>
  <si>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</si>
  <si>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</si>
  <si>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</si>
  <si>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</si>
  <si>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</si>
  <si>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</si>
  <si>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</si>
  <si>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</si>
  <si>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</si>
  <si>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</si>
  <si>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</si>
  <si>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</si>
  <si>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</si>
  <si>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</si>
  <si>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</si>
  <si>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</si>
  <si>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</si>
  <si>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</si>
  <si>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</si>
  <si>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</si>
  <si>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</si>
  <si>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</si>
  <si>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</si>
  <si>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</si>
  <si>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</si>
  <si>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</si>
  <si>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</si>
  <si>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</si>
  <si>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</si>
  <si>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</si>
  <si>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</si>
  <si>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</si>
  <si>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</si>
  <si>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</si>
  <si>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</si>
  <si>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</si>
  <si>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</si>
  <si>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</si>
  <si>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</si>
  <si>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</si>
  <si>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</si>
  <si>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</si>
  <si>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</si>
  <si>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</si>
  <si>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</si>
  <si>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</si>
  <si>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</si>
  <si>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</si>
  <si>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</si>
  <si>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</si>
  <si>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</si>
  <si>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</si>
  <si>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</si>
  <si>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</si>
  <si>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</si>
  <si>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</si>
  <si>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</si>
  <si>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</si>
  <si>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</si>
  <si>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</si>
  <si>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</si>
  <si>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</si>
  <si>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</si>
  <si>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</si>
  <si>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</si>
  <si>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</si>
  <si>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</si>
  <si>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</si>
  <si>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</si>
  <si>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</si>
  <si>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</si>
  <si>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</si>
  <si>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</si>
  <si>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</si>
  <si>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</si>
  <si>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</si>
  <si>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</si>
  <si>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</si>
  <si>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</si>
  <si>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</si>
  <si>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</si>
  <si>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</si>
  <si>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</si>
  <si>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</si>
  <si>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</si>
  <si>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</si>
  <si>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</si>
  <si>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</si>
  <si>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</si>
  <si>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</si>
  <si>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</si>
  <si>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</si>
  <si>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</si>
  <si>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</si>
  <si>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</si>
  <si>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</si>
  <si>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</si>
  <si>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</si>
  <si>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</si>
  <si>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</si>
  <si>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</si>
  <si>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</si>
  <si>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</si>
  <si>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</si>
  <si>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</si>
  <si>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</si>
  <si>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</si>
  <si>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</si>
  <si>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</si>
  <si>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</si>
  <si>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</si>
  <si>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</si>
  <si>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</si>
  <si>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</si>
  <si>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</si>
  <si>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</si>
  <si>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</si>
  <si>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</si>
  <si>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</si>
  <si>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</si>
  <si>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</si>
  <si>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</si>
  <si>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</si>
  <si>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</si>
  <si>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</si>
  <si>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</si>
  <si>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</si>
  <si>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</si>
  <si>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</si>
  <si>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</si>
  <si>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</si>
  <si>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</si>
  <si>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</si>
  <si>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</si>
  <si>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</si>
  <si>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</si>
  <si>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</si>
  <si>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</si>
  <si>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</si>
  <si>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</si>
  <si>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</si>
  <si>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</si>
  <si>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</si>
  <si>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</si>
  <si>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</si>
  <si>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</si>
  <si>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</si>
  <si>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</si>
  <si>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</si>
  <si>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</si>
  <si>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</si>
  <si>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</si>
  <si>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</si>
  <si>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</si>
  <si>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</si>
  <si>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</si>
  <si>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</si>
  <si>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</si>
  <si>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</si>
  <si>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</si>
  <si>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</si>
  <si>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</si>
  <si>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</si>
  <si>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</si>
  <si>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</si>
  <si>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</si>
  <si>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</si>
  <si>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</si>
  <si>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</si>
  <si>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</si>
  <si>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</si>
  <si>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</si>
  <si>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</si>
  <si>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</si>
  <si>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</si>
  <si>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</si>
  <si>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</si>
  <si>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</si>
  <si>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</si>
  <si>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</si>
  <si>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</si>
  <si>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</si>
  <si>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</si>
  <si>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</si>
  <si>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</si>
  <si>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</si>
  <si>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</si>
  <si>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</si>
  <si>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</si>
  <si>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</si>
  <si>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</si>
  <si>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</si>
  <si>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</si>
  <si>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</si>
  <si>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</si>
  <si>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</si>
  <si>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</si>
  <si>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</si>
  <si>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</si>
  <si>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</si>
  <si>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</si>
  <si>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</si>
  <si>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</si>
  <si>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</si>
  <si>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</si>
  <si>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</si>
  <si>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</si>
  <si>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</si>
  <si>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</si>
  <si>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</si>
  <si>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</si>
  <si>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</si>
  <si>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</si>
  <si>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</si>
  <si>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</si>
  <si>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</si>
  <si>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</si>
  <si>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</si>
  <si>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</si>
  <si>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</si>
  <si>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</si>
  <si>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</si>
  <si>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</si>
  <si>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</si>
  <si>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</si>
  <si>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</si>
  <si>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</si>
  <si>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</si>
  <si>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</si>
  <si>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</si>
  <si>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</si>
  <si>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</si>
  <si>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</si>
  <si>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</si>
  <si>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</si>
  <si>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</si>
  <si>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</si>
  <si>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</si>
  <si>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</si>
  <si>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</si>
  <si>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</si>
  <si>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</si>
  <si>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</si>
  <si>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</si>
  <si>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</si>
  <si>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</si>
  <si>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</si>
  <si>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</si>
  <si>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</si>
  <si>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</si>
  <si>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</si>
  <si>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</si>
  <si>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</si>
  <si>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</si>
  <si>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</si>
  <si>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</si>
  <si>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</si>
  <si>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</si>
  <si>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</si>
  <si>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</si>
  <si>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</si>
  <si>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</si>
  <si>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</si>
  <si>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</si>
  <si>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</si>
  <si>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</si>
  <si>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</si>
  <si>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</si>
  <si>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</si>
  <si>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</si>
  <si>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</si>
  <si>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</si>
  <si>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</si>
  <si>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</si>
  <si>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</si>
  <si>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</si>
  <si>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</si>
  <si>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</si>
  <si>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</si>
  <si>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</si>
  <si>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</si>
  <si>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</si>
  <si>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</si>
  <si>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</si>
  <si>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</si>
  <si>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</si>
  <si>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</si>
  <si>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</si>
  <si>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</si>
  <si>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</si>
  <si>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</si>
  <si>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</si>
  <si>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</si>
  <si>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</si>
  <si>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</si>
  <si>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</si>
  <si>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</si>
  <si>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</si>
  <si>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</si>
  <si>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</si>
  <si>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</si>
  <si>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</si>
  <si>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</si>
  <si>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</si>
  <si>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</si>
  <si>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</si>
  <si>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</si>
  <si>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</si>
  <si>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</si>
  <si>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</si>
  <si>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</si>
  <si>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</si>
  <si>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</si>
  <si>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</si>
  <si>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</si>
  <si>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</si>
  <si>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</si>
  <si>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</si>
  <si>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</si>
  <si>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</si>
  <si>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</si>
  <si>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</si>
  <si>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</si>
  <si>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</si>
  <si>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</si>
  <si>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</si>
  <si>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</si>
  <si>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</si>
  <si>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</si>
  <si>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</si>
  <si>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</si>
  <si>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</si>
  <si>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</si>
  <si>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</si>
  <si>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</si>
  <si>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</si>
  <si>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</si>
  <si>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</si>
  <si>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</si>
  <si>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</si>
  <si>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</si>
  <si>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</si>
  <si>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</si>
  <si>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</si>
  <si>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</si>
  <si>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</si>
  <si>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</si>
  <si>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</si>
  <si>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</si>
  <si>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</si>
  <si>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</si>
  <si>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</si>
  <si>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</si>
  <si>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</si>
  <si>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</si>
  <si>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</si>
  <si>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</si>
  <si>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</si>
  <si>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</si>
  <si>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</si>
  <si>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</si>
  <si>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</si>
  <si>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</si>
  <si>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</si>
  <si>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</si>
  <si>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</si>
  <si>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</si>
  <si>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</si>
  <si>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</si>
  <si>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</si>
  <si>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</si>
  <si>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</si>
  <si>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</si>
  <si>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</si>
  <si>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</si>
  <si>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</si>
  <si>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</si>
  <si>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</si>
  <si>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</si>
  <si>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</si>
  <si>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</si>
  <si>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</si>
  <si>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</si>
  <si>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</si>
  <si>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</si>
  <si>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</si>
  <si>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</si>
  <si>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</si>
  <si>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</si>
  <si>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</si>
  <si>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</si>
  <si>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</si>
  <si>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</si>
  <si>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</si>
  <si>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</si>
  <si>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</si>
  <si>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</si>
  <si>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</si>
  <si>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</si>
  <si>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</si>
  <si>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</si>
  <si>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</si>
  <si>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</si>
  <si>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</si>
  <si>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</si>
  <si>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</si>
  <si>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</si>
  <si>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</si>
  <si>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</si>
  <si>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</si>
  <si>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</si>
  <si>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</si>
  <si>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</si>
  <si>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</si>
  <si>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</si>
  <si>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</si>
  <si>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</si>
  <si>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</si>
  <si>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</si>
  <si>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</si>
  <si>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</si>
  <si>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</si>
  <si>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</si>
  <si>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</si>
  <si>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</si>
  <si>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</si>
  <si>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</si>
  <si>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</si>
  <si>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</si>
  <si>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</si>
  <si>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</si>
  <si>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</si>
  <si>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</si>
  <si>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</si>
  <si>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</si>
  <si>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</si>
  <si>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</si>
  <si>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</si>
  <si>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</si>
  <si>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</si>
  <si>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</si>
  <si>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</si>
  <si>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</si>
  <si>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</si>
  <si>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</si>
  <si>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</si>
  <si>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</si>
  <si>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</si>
  <si>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</si>
  <si>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</si>
  <si>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</si>
  <si>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</si>
  <si>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</si>
  <si>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</si>
  <si>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</si>
  <si>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</si>
  <si>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</si>
  <si>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</si>
  <si>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</si>
  <si>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</si>
  <si>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</si>
  <si>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</si>
  <si>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</si>
  <si>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</si>
  <si>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</si>
  <si>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</si>
  <si>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</si>
  <si>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</si>
  <si>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</si>
  <si>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</si>
  <si>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</si>
  <si>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</si>
  <si>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</si>
  <si>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</si>
  <si>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</si>
  <si>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</si>
  <si>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</si>
  <si>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</si>
  <si>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</si>
  <si>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</si>
  <si>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</si>
  <si>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</si>
  <si>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</si>
  <si>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</si>
  <si>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</si>
  <si>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</si>
  <si>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</si>
  <si>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</si>
  <si>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</si>
  <si>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</si>
  <si>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</si>
  <si>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</si>
  <si>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</si>
  <si>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</si>
  <si>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</si>
  <si>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</si>
  <si>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</si>
  <si>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</si>
  <si>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</si>
  <si>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</si>
  <si>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</si>
  <si>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</si>
  <si>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</si>
  <si>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</si>
  <si>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</si>
  <si>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</si>
  <si>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</si>
  <si>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</si>
  <si>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</si>
  <si>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</si>
  <si>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</si>
  <si>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</si>
  <si>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</si>
  <si>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</si>
  <si>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</si>
  <si>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</si>
  <si>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</si>
  <si>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</si>
  <si>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</si>
  <si>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</si>
  <si>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</si>
  <si>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</si>
  <si>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</si>
  <si>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</si>
  <si>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</si>
  <si>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</si>
  <si>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</si>
  <si>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</si>
  <si>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</si>
  <si>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</si>
  <si>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</si>
  <si>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</si>
  <si>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</si>
  <si>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</si>
  <si>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</si>
  <si>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</si>
  <si>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</si>
  <si>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</si>
  <si>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</si>
  <si>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</si>
  <si>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</si>
  <si>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</si>
  <si>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</si>
  <si>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</si>
  <si>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</si>
  <si>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</si>
  <si>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</si>
  <si>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</si>
  <si>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</si>
  <si>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</si>
  <si>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</si>
  <si>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</si>
  <si>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</si>
  <si>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</si>
  <si>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</si>
  <si>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</si>
  <si>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</si>
  <si>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</si>
  <si>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</si>
  <si>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</si>
  <si>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</si>
  <si>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</si>
  <si>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</si>
  <si>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</si>
  <si>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</si>
  <si>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</si>
  <si>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</si>
  <si>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</si>
  <si>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</si>
  <si>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</si>
  <si>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</si>
  <si>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</si>
  <si>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</si>
  <si>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</si>
  <si>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</si>
  <si>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</si>
  <si>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</si>
  <si>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</si>
  <si>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</si>
  <si>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</si>
  <si>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</si>
  <si>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</si>
  <si>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</si>
  <si>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</si>
  <si>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</si>
  <si>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</si>
  <si>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</si>
  <si>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</si>
  <si>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</si>
  <si>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</si>
  <si>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</si>
  <si>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</si>
  <si>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</si>
  <si>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</si>
  <si>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</si>
  <si>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</si>
  <si>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</si>
  <si>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</si>
  <si>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</si>
  <si>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</si>
  <si>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</si>
  <si>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</si>
  <si>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</si>
  <si>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</si>
  <si>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</si>
  <si>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</si>
  <si>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</si>
  <si>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</si>
  <si>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</si>
  <si>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</si>
  <si>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</si>
  <si>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</si>
  <si>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</si>
  <si>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</si>
  <si>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</si>
  <si>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</si>
  <si>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</si>
  <si>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</si>
  <si>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</si>
  <si>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</si>
  <si>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</si>
  <si>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</si>
  <si>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</si>
  <si>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</si>
  <si>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</si>
  <si>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</si>
  <si>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</si>
  <si>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</si>
  <si>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</si>
  <si>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</si>
  <si>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</si>
  <si>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</si>
  <si>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</si>
  <si>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</si>
  <si>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</si>
  <si>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</si>
  <si>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</si>
  <si>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</si>
  <si>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</si>
  <si>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</si>
  <si>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</si>
  <si>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</si>
  <si>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</si>
  <si>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</si>
  <si>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</si>
  <si>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</si>
  <si>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</si>
  <si>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</si>
  <si>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</si>
  <si>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</si>
  <si>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</si>
  <si>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</si>
  <si>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</si>
  <si>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</si>
  <si>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</si>
  <si>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</si>
  <si>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</si>
  <si>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</si>
  <si>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</si>
  <si>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</si>
  <si>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</si>
  <si>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</si>
  <si>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</si>
  <si>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</si>
  <si>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</si>
  <si>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</si>
  <si>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</si>
  <si>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</si>
  <si>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</si>
  <si>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</si>
  <si>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</si>
  <si>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</si>
  <si>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</si>
  <si>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</si>
  <si>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</si>
  <si>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</si>
  <si>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</si>
  <si>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</si>
  <si>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</si>
  <si>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</si>
  <si>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</si>
  <si>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</si>
  <si>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</si>
  <si>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</si>
  <si>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</si>
  <si>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</si>
  <si>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</si>
  <si>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</si>
  <si>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</si>
  <si>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</si>
  <si>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</si>
  <si>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</si>
  <si>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</si>
  <si>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</si>
  <si>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</si>
  <si>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</si>
  <si>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</si>
  <si>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</si>
  <si>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</si>
  <si>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</si>
  <si>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</si>
  <si>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</si>
  <si>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</si>
  <si>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</si>
  <si>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</si>
  <si>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</si>
  <si>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</si>
  <si>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</si>
  <si>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</si>
  <si>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</si>
  <si>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</si>
  <si>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</si>
  <si>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</si>
  <si>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</si>
  <si>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</si>
  <si>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</si>
  <si>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</si>
  <si>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</si>
  <si>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</si>
  <si>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</si>
  <si>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</si>
  <si>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</si>
  <si>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</si>
  <si>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</si>
  <si>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</si>
  <si>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</si>
  <si>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</si>
  <si>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</si>
  <si>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</si>
  <si>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</si>
  <si>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</si>
  <si>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</si>
  <si>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</si>
  <si>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</si>
  <si>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</si>
  <si>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</si>
  <si>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</si>
  <si>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</si>
  <si>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</si>
  <si>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</si>
  <si>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</si>
  <si>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</si>
  <si>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</si>
  <si>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</si>
  <si>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</si>
  <si>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</si>
  <si>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</si>
  <si>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</si>
  <si>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</si>
  <si>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</si>
  <si>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</si>
  <si>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</si>
  <si>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</si>
  <si>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</si>
  <si>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</si>
  <si>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</si>
  <si>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</si>
  <si>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</si>
  <si>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</si>
  <si>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</si>
  <si>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</si>
  <si>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</si>
  <si>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</si>
  <si>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</si>
  <si>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</si>
  <si>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</si>
  <si>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</si>
  <si>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</si>
  <si>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</si>
  <si>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</si>
  <si>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</si>
  <si>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</si>
  <si>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</si>
  <si>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</si>
  <si>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</si>
  <si>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</si>
  <si>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</si>
  <si>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</si>
  <si>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</si>
  <si>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</si>
  <si>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</si>
  <si>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</si>
  <si>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</si>
  <si>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</si>
  <si>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</si>
  <si>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</si>
  <si>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</si>
  <si>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</si>
  <si>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</si>
  <si>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</si>
  <si>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</si>
  <si>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</si>
  <si>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</si>
  <si>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</si>
  <si>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</si>
  <si>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</si>
  <si>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</si>
  <si>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</si>
  <si>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</si>
  <si>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</si>
  <si>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</si>
  <si>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</si>
  <si>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</si>
  <si>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</si>
  <si>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</si>
  <si>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</si>
  <si>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</si>
  <si>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</si>
  <si>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</si>
  <si>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</si>
  <si>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</si>
  <si>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</si>
  <si>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</si>
  <si>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</si>
  <si>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</si>
  <si>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</si>
  <si>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</si>
  <si>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</si>
  <si>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</si>
  <si>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</si>
  <si>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</si>
  <si>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</si>
  <si>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</si>
  <si>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</si>
  <si>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</si>
  <si>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</si>
  <si>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</si>
  <si>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</si>
  <si>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</si>
  <si>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</si>
  <si>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</si>
  <si>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</si>
  <si>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</si>
  <si>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</si>
  <si>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</si>
  <si>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</si>
  <si>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</si>
  <si>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</si>
  <si>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</si>
  <si>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</si>
  <si>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</si>
  <si>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</si>
  <si>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</si>
  <si>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</si>
  <si>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</si>
  <si>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</si>
  <si>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</si>
  <si>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</si>
  <si>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</si>
  <si>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</si>
  <si>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</si>
  <si>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</si>
  <si>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</si>
  <si>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</si>
  <si>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</si>
  <si>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</si>
  <si>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</si>
  <si>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</si>
  <si>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</si>
  <si>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</si>
  <si>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</si>
  <si>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</si>
  <si>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</si>
  <si>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</si>
  <si>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</si>
  <si>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</si>
  <si>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</si>
  <si>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</si>
  <si>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</si>
  <si>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</si>
  <si>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</si>
  <si>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</si>
  <si>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</si>
  <si>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</si>
  <si>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</si>
  <si>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</si>
  <si>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</si>
  <si>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</si>
  <si>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</si>
  <si>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</si>
  <si>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</si>
  <si>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</si>
  <si>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</si>
  <si>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</si>
  <si>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</si>
  <si>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</si>
  <si>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</si>
  <si>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</si>
  <si>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</si>
  <si>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</si>
  <si>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</si>
  <si>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</si>
  <si>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</si>
  <si>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</si>
  <si>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</si>
  <si>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</si>
  <si>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</si>
  <si>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</si>
  <si>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</si>
  <si>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</si>
  <si>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</si>
  <si>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</si>
  <si>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</si>
  <si>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</si>
  <si>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</si>
  <si>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</si>
  <si>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</si>
  <si>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</si>
  <si>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</si>
  <si>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</si>
  <si>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</si>
  <si>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</si>
  <si>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</si>
  <si>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</si>
  <si>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</si>
  <si>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</si>
  <si>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</si>
  <si>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</si>
  <si>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</si>
  <si>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</si>
  <si>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</si>
  <si>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</si>
  <si>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</si>
  <si>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</si>
  <si>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</si>
  <si>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</si>
  <si>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</si>
  <si>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</si>
  <si>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</si>
  <si>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</si>
  <si>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</si>
  <si>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</si>
  <si>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</si>
  <si>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</si>
  <si>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</si>
  <si>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</si>
  <si>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</si>
  <si>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</si>
  <si>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</si>
  <si>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</si>
  <si>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</si>
  <si>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</si>
  <si>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</si>
  <si>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</si>
  <si>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</si>
  <si>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</si>
  <si>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</si>
  <si>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</si>
  <si>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</si>
  <si>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</si>
  <si>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</si>
  <si>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</si>
  <si>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</si>
  <si>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</si>
  <si>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</si>
  <si>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</si>
  <si>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</si>
  <si>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</si>
  <si>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</si>
  <si>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</si>
  <si>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</si>
  <si>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</si>
  <si>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</si>
  <si>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</si>
  <si>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</si>
  <si>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</si>
  <si>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</si>
  <si>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</si>
  <si>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</si>
  <si>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</si>
  <si>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</si>
  <si>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</si>
  <si>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</si>
  <si>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</si>
  <si>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</si>
  <si>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</si>
  <si>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</si>
  <si>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</si>
  <si>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</si>
  <si>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</si>
  <si>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</si>
  <si>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</si>
  <si>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</si>
  <si>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</si>
  <si>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</si>
  <si>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</si>
  <si>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</si>
  <si>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</si>
  <si>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</si>
  <si>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</si>
  <si>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</si>
  <si>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</si>
  <si>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</si>
  <si>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</si>
  <si>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</si>
  <si>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</si>
  <si>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</si>
  <si>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</si>
  <si>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</si>
  <si>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</si>
  <si>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</si>
  <si>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</si>
  <si>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</si>
  <si>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</si>
  <si>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</si>
  <si>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</si>
  <si>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</si>
  <si>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</si>
  <si>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</si>
  <si>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</si>
  <si>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</si>
  <si>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</si>
  <si>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</si>
  <si>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</si>
  <si>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</si>
  <si>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</si>
  <si>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</si>
  <si>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</si>
  <si>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</si>
  <si>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</si>
  <si>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</si>
  <si>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</si>
  <si>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</si>
  <si>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</si>
  <si>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</si>
  <si>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</si>
  <si>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</si>
  <si>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</si>
  <si>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</si>
  <si>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</si>
  <si>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</si>
  <si>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</si>
  <si>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</si>
  <si>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</si>
  <si>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</si>
  <si>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</si>
  <si>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</si>
  <si>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</si>
  <si>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</si>
  <si>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</si>
  <si>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</si>
  <si>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</si>
  <si>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</si>
  <si>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</si>
  <si>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</si>
  <si>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</si>
  <si>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</si>
  <si>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</si>
  <si>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</si>
  <si>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</si>
  <si>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</si>
  <si>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</si>
  <si>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</si>
  <si>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</si>
  <si>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</si>
  <si>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</si>
  <si>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</si>
  <si>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</si>
  <si>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</si>
  <si>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</si>
  <si>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</si>
  <si>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</si>
  <si>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</si>
  <si>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</si>
  <si>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</si>
  <si>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</si>
  <si>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</si>
  <si>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</si>
  <si>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</si>
  <si>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</si>
  <si>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</si>
  <si>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</si>
  <si>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</si>
  <si>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</si>
  <si>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</si>
  <si>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</si>
  <si>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</si>
  <si>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</si>
  <si>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</si>
  <si>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</si>
  <si>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</si>
  <si>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</si>
  <si>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</si>
  <si>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</si>
  <si>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</si>
  <si>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</si>
  <si>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</si>
  <si>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</si>
  <si>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</si>
  <si>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</si>
  <si>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</si>
  <si>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</si>
  <si>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</si>
  <si>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</si>
  <si>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</si>
  <si>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</si>
  <si>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</si>
  <si>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</si>
  <si>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</si>
  <si>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</si>
  <si>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</si>
  <si>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</si>
  <si>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</si>
  <si>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</si>
  <si>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</si>
  <si>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</si>
  <si>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</si>
  <si>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</si>
  <si>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</si>
  <si>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</si>
  <si>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</si>
  <si>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</si>
  <si>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</si>
  <si>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</si>
  <si>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</si>
  <si>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</si>
  <si>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</si>
  <si>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</si>
  <si>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</si>
  <si>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</si>
  <si>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</si>
  <si>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</si>
  <si>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</si>
  <si>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</si>
  <si>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</si>
  <si>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</si>
  <si>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</si>
  <si>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</si>
  <si>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</si>
  <si>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</si>
  <si>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</si>
  <si>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</si>
  <si>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</si>
  <si>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</si>
  <si>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</si>
  <si>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</si>
  <si>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</si>
  <si>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</si>
  <si>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</si>
  <si>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</si>
  <si>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</si>
  <si>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</si>
  <si>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</si>
  <si>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</si>
  <si>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</si>
  <si>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</si>
  <si>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</si>
  <si>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</si>
  <si>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</si>
  <si>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</si>
  <si>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</si>
  <si>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</si>
  <si>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</si>
  <si>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</si>
  <si>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</si>
  <si>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</si>
  <si>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</si>
  <si>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</si>
  <si>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</si>
  <si>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</si>
  <si>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</si>
  <si>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</si>
  <si>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</si>
  <si>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</si>
  <si>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</si>
  <si>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</si>
  <si>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</si>
  <si>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</si>
  <si>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</si>
  <si>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</si>
  <si>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</si>
  <si>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</si>
  <si>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</si>
  <si>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</si>
  <si>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</si>
  <si>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</si>
  <si>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</si>
  <si>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</si>
  <si>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</si>
  <si>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</si>
  <si>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</si>
  <si>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</si>
  <si>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</si>
  <si>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</si>
  <si>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</si>
  <si>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</si>
  <si>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</si>
  <si>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</si>
  <si>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</si>
  <si>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</si>
  <si>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</si>
  <si>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</si>
  <si>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</si>
  <si>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</si>
  <si>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</si>
  <si>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</si>
  <si>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</si>
  <si>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</si>
  <si>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</si>
  <si>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</si>
  <si>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</si>
  <si>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</si>
  <si>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</si>
  <si>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</si>
  <si>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</si>
  <si>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</si>
  <si>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</si>
  <si>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</si>
  <si>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</si>
  <si>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</si>
  <si>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</si>
  <si>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</si>
  <si>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</si>
  <si>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</si>
  <si>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</si>
  <si>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</si>
  <si>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</si>
  <si>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</si>
  <si>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</si>
  <si>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</si>
  <si>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</si>
  <si>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</si>
  <si>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</si>
  <si>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</si>
  <si>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</si>
  <si>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</si>
  <si>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</si>
  <si>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</si>
  <si>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</si>
  <si>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</si>
  <si>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</si>
  <si>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</si>
  <si>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</si>
  <si>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</si>
  <si>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</si>
  <si>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</si>
  <si>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</si>
  <si>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</si>
  <si>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</si>
  <si>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</si>
  <si>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</si>
  <si>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</si>
  <si>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</si>
  <si>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</si>
  <si>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</si>
  <si>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</si>
  <si>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</si>
  <si>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</si>
  <si>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</si>
  <si>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</si>
  <si>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</si>
  <si>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</si>
  <si>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</si>
  <si>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</si>
  <si>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</si>
  <si>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</si>
  <si>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</si>
  <si>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</si>
  <si>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</si>
  <si>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</si>
  <si>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</si>
  <si>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</si>
  <si>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</si>
  <si>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</si>
  <si>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</si>
  <si>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</si>
  <si>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</si>
  <si>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</si>
  <si>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</si>
  <si>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</si>
  <si>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</si>
  <si>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</si>
  <si>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</si>
  <si>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</si>
  <si>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</si>
  <si>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</si>
  <si>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</si>
  <si>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</si>
  <si>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</si>
  <si>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</si>
  <si>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</si>
  <si>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</si>
  <si>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</si>
  <si>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</si>
  <si>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</si>
  <si>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</si>
  <si>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</si>
  <si>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</si>
  <si>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</si>
  <si>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</si>
  <si>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</si>
  <si>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</si>
  <si>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</si>
  <si>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</si>
  <si>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</si>
  <si>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</si>
  <si>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</si>
  <si>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</si>
  <si>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</si>
  <si>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</si>
  <si>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</si>
  <si>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</si>
  <si>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</si>
  <si>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</si>
  <si>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</si>
  <si>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</si>
  <si>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</si>
  <si>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</si>
  <si>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</si>
  <si>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</si>
  <si>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</si>
  <si>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</si>
  <si>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</si>
  <si>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</si>
  <si>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</si>
  <si>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</si>
  <si>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</si>
  <si>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</si>
  <si>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</si>
  <si>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</si>
  <si>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</si>
  <si>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</si>
  <si>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</si>
  <si>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</si>
  <si>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</si>
  <si>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</si>
  <si>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</si>
  <si>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</si>
  <si>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</si>
  <si>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</si>
  <si>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</si>
  <si>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</si>
  <si>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</si>
  <si>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</si>
  <si>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</si>
  <si>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</si>
  <si>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</si>
  <si>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</si>
  <si>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</si>
  <si>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</si>
  <si>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</si>
  <si>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</si>
  <si>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</si>
  <si>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</si>
  <si>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</si>
  <si>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</si>
  <si>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</si>
  <si>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</si>
  <si>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</si>
  <si>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</si>
  <si>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</si>
  <si>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</si>
  <si>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</si>
  <si>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</si>
  <si>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</si>
  <si>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</si>
  <si>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</si>
  <si>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</si>
  <si>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</si>
  <si>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</si>
  <si>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</si>
  <si>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</si>
  <si>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</si>
  <si>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</si>
  <si>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</si>
  <si>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</si>
  <si>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</si>
  <si>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</si>
  <si>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</si>
  <si>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</si>
  <si>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</si>
  <si>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</si>
  <si>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</si>
  <si>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</si>
  <si>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</si>
  <si>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</si>
  <si>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</si>
  <si>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</si>
  <si>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</si>
  <si>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</si>
  <si>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</si>
  <si>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</si>
  <si>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</si>
  <si>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</si>
  <si>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</si>
  <si>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</si>
  <si>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</si>
  <si>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</si>
  <si>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</si>
  <si>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</si>
  <si>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</si>
  <si>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</si>
  <si>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</si>
  <si>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</si>
  <si>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</si>
  <si>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</si>
  <si>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</si>
  <si>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</si>
  <si>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</si>
  <si>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</si>
  <si>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</si>
  <si>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</si>
  <si>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</si>
  <si>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</si>
  <si>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</si>
  <si>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</si>
  <si>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</si>
  <si>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</si>
  <si>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</si>
  <si>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</si>
  <si>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</si>
  <si>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</si>
  <si>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</si>
  <si>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</si>
  <si>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</si>
  <si>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</si>
  <si>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</si>
  <si>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</si>
  <si>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</si>
  <si>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</si>
  <si>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</si>
  <si>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</si>
  <si>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</si>
  <si>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</si>
  <si>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</si>
  <si>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</si>
  <si>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</si>
  <si>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</si>
  <si>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</si>
  <si>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</si>
  <si>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</si>
  <si>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</si>
  <si>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</si>
  <si>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</si>
  <si>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</si>
  <si>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</si>
  <si>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</si>
  <si>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</si>
  <si>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</si>
  <si>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</si>
  <si>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</si>
  <si>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</si>
  <si>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</si>
  <si>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</si>
  <si>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</si>
  <si>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</si>
  <si>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</si>
  <si>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</si>
  <si>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</si>
  <si>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</si>
  <si>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</si>
  <si>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</si>
  <si>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</si>
  <si>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</si>
  <si>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</si>
  <si>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</si>
  <si>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</si>
  <si>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</si>
  <si>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</si>
  <si>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</si>
  <si>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</si>
  <si>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</si>
  <si>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</si>
  <si>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</si>
  <si>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</si>
  <si>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</si>
  <si>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</si>
  <si>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</si>
  <si>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</si>
  <si>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</si>
  <si>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</si>
  <si>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</si>
  <si>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</si>
  <si>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</si>
  <si>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</si>
  <si>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</si>
  <si>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</si>
  <si>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</si>
  <si>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</si>
  <si>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</si>
  <si>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</si>
  <si>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</si>
  <si>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</si>
  <si>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</si>
  <si>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</si>
  <si>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</si>
  <si>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</si>
  <si>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</si>
  <si>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</si>
  <si>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</si>
  <si>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</si>
  <si>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</si>
  <si>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</si>
  <si>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</si>
  <si>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</si>
  <si>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</si>
  <si>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</si>
  <si>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</si>
  <si>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</si>
  <si>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</si>
  <si>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</si>
  <si>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</si>
  <si>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</si>
  <si>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</si>
  <si>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</si>
  <si>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</si>
  <si>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</si>
  <si>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</si>
  <si>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</si>
  <si>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</si>
  <si>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</si>
  <si>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</si>
  <si>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</si>
  <si>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</si>
  <si>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</si>
  <si>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</si>
  <si>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</si>
  <si>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</si>
  <si>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</si>
  <si>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</si>
  <si>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</si>
  <si>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</si>
  <si>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</si>
  <si>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</si>
  <si>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</si>
  <si>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</si>
  <si>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</si>
  <si>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</si>
  <si>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</si>
  <si>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</si>
  <si>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</si>
  <si>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</si>
  <si>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</si>
  <si>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</si>
  <si>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</si>
  <si>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</si>
  <si>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</si>
  <si>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</si>
  <si>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</si>
  <si>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</si>
  <si>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</si>
  <si>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</si>
  <si>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</si>
  <si>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</si>
  <si>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</si>
  <si>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</si>
  <si>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</si>
  <si>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</si>
  <si>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</si>
  <si>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</si>
  <si>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</si>
  <si>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</si>
  <si>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</si>
  <si>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</si>
  <si>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</si>
  <si>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</si>
  <si>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</si>
  <si>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</si>
  <si>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</si>
  <si>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</si>
  <si>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</si>
  <si>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</si>
  <si>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</si>
  <si>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</si>
  <si>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</si>
  <si>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</si>
  <si>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</si>
  <si>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</si>
  <si>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</si>
  <si>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</si>
  <si>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</si>
  <si>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</si>
  <si>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</si>
  <si>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</si>
  <si>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</si>
  <si>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</si>
  <si>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</si>
  <si>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</si>
  <si>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</si>
  <si>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</si>
  <si>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</si>
  <si>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</si>
  <si>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</si>
  <si>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</si>
  <si>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</si>
  <si>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</si>
  <si>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</si>
  <si>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</si>
  <si>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</si>
  <si>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</si>
  <si>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</si>
  <si>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</si>
  <si>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</si>
  <si>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</si>
  <si>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</si>
  <si>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</si>
  <si>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</si>
  <si>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</si>
  <si>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</si>
  <si>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</si>
  <si>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</si>
  <si>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</si>
  <si>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</si>
  <si>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</si>
  <si>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</si>
  <si>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</si>
  <si>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</si>
  <si>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</si>
  <si>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</si>
  <si>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</si>
  <si>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</si>
  <si>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</si>
  <si>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</si>
  <si>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</si>
  <si>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</si>
  <si>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</si>
  <si>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</si>
  <si>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</si>
  <si>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</si>
  <si>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</si>
  <si>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</si>
  <si>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</si>
  <si>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</si>
  <si>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</si>
  <si>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</si>
  <si>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</si>
  <si>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</si>
  <si>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</si>
  <si>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</si>
  <si>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</si>
  <si>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</si>
  <si>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</si>
  <si>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</si>
  <si>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</si>
  <si>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</si>
  <si>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</si>
  <si>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</si>
  <si>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</si>
  <si>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</si>
  <si>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</si>
  <si>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</si>
  <si>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</si>
  <si>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</si>
  <si>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</si>
  <si>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</si>
  <si>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</si>
  <si>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</si>
  <si>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</si>
  <si>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</si>
  <si>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</si>
  <si>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</si>
  <si>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</si>
  <si>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</si>
  <si>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</si>
  <si>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</si>
  <si>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</si>
  <si>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</si>
  <si>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</si>
  <si>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</si>
  <si>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</si>
  <si>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</si>
  <si>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</si>
  <si>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</si>
  <si>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</si>
  <si>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</si>
  <si>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</si>
  <si>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</si>
  <si>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</si>
  <si>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</si>
  <si>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</si>
  <si>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</si>
  <si>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</si>
  <si>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</si>
  <si>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</si>
  <si>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</si>
  <si>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</si>
  <si>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</si>
  <si>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</si>
  <si>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</si>
  <si>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</si>
  <si>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</si>
  <si>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</si>
  <si>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</si>
  <si>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</si>
  <si>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</si>
  <si>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</si>
  <si>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</si>
  <si>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</si>
  <si>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</si>
  <si>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</si>
  <si>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</si>
  <si>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</si>
  <si>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</si>
  <si>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</si>
  <si>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</si>
  <si>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</si>
  <si>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</si>
  <si>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</si>
  <si>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</si>
  <si>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</si>
  <si>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</si>
  <si>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</si>
  <si>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</si>
  <si>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</si>
  <si>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</si>
  <si>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</si>
  <si>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</si>
  <si>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</si>
  <si>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</si>
  <si>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</si>
  <si>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</si>
  <si>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</si>
  <si>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</si>
  <si>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</si>
  <si>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</si>
  <si>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</si>
  <si>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</si>
  <si>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</si>
  <si>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</si>
  <si>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</si>
  <si>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</si>
  <si>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</si>
  <si>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</si>
  <si>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</si>
  <si>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</si>
  <si>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</si>
  <si>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</si>
  <si>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</si>
  <si>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</si>
  <si>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</si>
  <si>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</si>
  <si>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</si>
  <si>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</si>
  <si>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</si>
  <si>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</si>
  <si>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</si>
  <si>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</si>
  <si>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</si>
  <si>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</si>
  <si>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</si>
  <si>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</si>
  <si>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</si>
  <si>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</si>
  <si>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</si>
  <si>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</si>
  <si>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</si>
  <si>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</si>
  <si>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</si>
  <si>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</si>
  <si>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</si>
  <si>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</si>
  <si>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</si>
  <si>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</si>
  <si>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</si>
  <si>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</si>
  <si>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</si>
  <si>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</si>
  <si>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</si>
  <si>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</si>
  <si>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</si>
  <si>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</si>
  <si>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</si>
  <si>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</si>
  <si>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</si>
  <si>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</si>
  <si>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</si>
  <si>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</si>
  <si>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</si>
  <si>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</si>
  <si>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</si>
  <si>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</si>
  <si>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</si>
  <si>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</si>
  <si>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</si>
  <si>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</si>
  <si>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</si>
  <si>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</si>
  <si>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</si>
  <si>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</si>
  <si>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</si>
  <si>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</si>
  <si>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</si>
  <si>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</si>
  <si>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</si>
  <si>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</si>
  <si>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</si>
  <si>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</si>
  <si>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</si>
  <si>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</si>
  <si>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</si>
  <si>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</si>
  <si>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</si>
  <si>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</si>
  <si>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</si>
  <si>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</si>
  <si>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</si>
  <si>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</si>
  <si>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</si>
  <si>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</si>
  <si>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</si>
  <si>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</si>
  <si>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</si>
  <si>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</si>
  <si>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</si>
  <si>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</si>
  <si>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</si>
  <si>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</si>
  <si>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</si>
  <si>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</si>
  <si>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</si>
  <si>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</si>
  <si>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</si>
  <si>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</si>
  <si>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</si>
  <si>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</si>
  <si>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</si>
  <si>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</si>
  <si>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</si>
  <si>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</si>
  <si>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</si>
  <si>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</si>
  <si>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</si>
  <si>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</si>
  <si>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</si>
  <si>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</si>
  <si>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</si>
  <si>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</si>
  <si>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</si>
  <si>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</si>
  <si>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</si>
  <si>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</si>
  <si>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</si>
  <si>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</si>
  <si>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</si>
  <si>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</si>
  <si>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</si>
  <si>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</si>
  <si>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</si>
  <si>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</si>
  <si>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</si>
  <si>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</si>
  <si>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</si>
  <si>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</si>
  <si>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</si>
  <si>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</si>
  <si>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</si>
  <si>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</si>
  <si>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</si>
  <si>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</si>
  <si>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</si>
  <si>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</si>
  <si>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</si>
  <si>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</si>
  <si>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</si>
  <si>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</si>
  <si>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</si>
  <si>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</si>
  <si>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</si>
  <si>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</si>
  <si>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</si>
  <si>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</si>
  <si>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</si>
  <si>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</si>
  <si>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</si>
  <si>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</si>
  <si>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</si>
  <si>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</si>
  <si>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</si>
  <si>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</si>
  <si>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</si>
  <si>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</si>
  <si>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</si>
  <si>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</si>
  <si>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</si>
  <si>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</si>
  <si>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</si>
  <si>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</si>
  <si>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</si>
  <si>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</si>
  <si>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</si>
  <si>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</si>
  <si>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</si>
  <si>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</si>
  <si>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</si>
  <si>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</si>
  <si>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</si>
  <si>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</si>
  <si>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</si>
  <si>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</si>
  <si>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</si>
  <si>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</si>
  <si>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</si>
  <si>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</si>
  <si>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</si>
  <si>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</si>
  <si>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</si>
  <si>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</si>
  <si>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</si>
  <si>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</si>
  <si>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</si>
  <si>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</si>
  <si>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</si>
  <si>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</si>
  <si>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</si>
  <si>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</si>
  <si>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</si>
  <si>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</si>
  <si>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</si>
  <si>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</si>
  <si>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</si>
  <si>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</si>
  <si>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</si>
  <si>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</si>
  <si>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</si>
  <si>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</si>
  <si>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</si>
  <si>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</si>
  <si>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</si>
  <si>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</si>
  <si>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</si>
  <si>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</si>
  <si>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</si>
  <si>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</si>
  <si>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</si>
  <si>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</si>
  <si>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</si>
  <si>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</si>
  <si>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</si>
  <si>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</si>
  <si>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</si>
  <si>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</si>
  <si>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</si>
  <si>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</si>
  <si>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</si>
  <si>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</si>
  <si>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</si>
  <si>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</si>
  <si>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</si>
  <si>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</si>
  <si>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</si>
  <si>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</si>
  <si>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</si>
  <si>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</si>
  <si>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</si>
  <si>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</si>
  <si>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</si>
  <si>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</si>
  <si>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</si>
  <si>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</si>
  <si>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</si>
  <si>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</si>
  <si>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</si>
  <si>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</si>
  <si>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</si>
  <si>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</si>
  <si>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</si>
  <si>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</si>
  <si>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</si>
  <si>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</si>
  <si>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</si>
  <si>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</si>
  <si>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</si>
  <si>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</si>
  <si>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</si>
  <si>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</si>
  <si>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</si>
  <si>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</si>
  <si>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</si>
  <si>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</si>
  <si>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</si>
  <si>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</si>
  <si>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</si>
  <si>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</si>
  <si>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</si>
  <si>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</si>
  <si>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</si>
  <si>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</si>
  <si>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</si>
  <si>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</si>
  <si>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</si>
  <si>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</si>
  <si>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</si>
  <si>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</si>
  <si>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</si>
  <si>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</si>
  <si>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</si>
  <si>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</si>
  <si>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</si>
  <si>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</si>
  <si>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</si>
  <si>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</si>
  <si>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</si>
  <si>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</si>
  <si>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</si>
  <si>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</si>
  <si>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</si>
  <si>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</si>
  <si>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</si>
  <si>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</si>
  <si>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</si>
  <si>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</si>
  <si>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</si>
  <si>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</si>
  <si>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</si>
  <si>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</si>
  <si>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</si>
  <si>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</si>
  <si>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</si>
  <si>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</si>
  <si>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</si>
  <si>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</si>
  <si>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</si>
  <si>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</si>
  <si>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</si>
  <si>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</si>
  <si>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</si>
  <si>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</si>
  <si>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</si>
  <si>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</si>
  <si>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</si>
  <si>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</si>
  <si>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</si>
  <si>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</si>
  <si>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</si>
  <si>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</si>
  <si>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</si>
  <si>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</si>
  <si>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</si>
  <si>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</si>
  <si>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</si>
  <si>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</si>
  <si>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</si>
  <si>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</si>
  <si>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</si>
  <si>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</si>
  <si>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</si>
  <si>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</si>
  <si>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</si>
  <si>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</si>
  <si>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</si>
  <si>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</si>
  <si>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</si>
  <si>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</si>
  <si>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</si>
  <si>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</si>
  <si>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</si>
  <si>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</si>
  <si>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</si>
  <si>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</si>
  <si>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</si>
  <si>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</si>
  <si>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</si>
  <si>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</si>
  <si>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</si>
  <si>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</si>
  <si>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</si>
  <si>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</si>
  <si>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</si>
  <si>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</si>
  <si>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</si>
  <si>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</si>
  <si>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</si>
  <si>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</si>
  <si>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</si>
  <si>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</si>
  <si>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</si>
  <si>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</si>
  <si>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</si>
  <si>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</si>
  <si>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</si>
  <si>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</si>
  <si>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</si>
  <si>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</si>
  <si>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</si>
  <si>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</si>
  <si>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</si>
  <si>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</si>
  <si>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</si>
  <si>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</si>
  <si>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</si>
  <si>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</si>
  <si>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</si>
  <si>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</si>
  <si>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</si>
  <si>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</si>
  <si>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</si>
  <si>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</si>
  <si>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</si>
  <si>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</si>
  <si>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</si>
  <si>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</si>
  <si>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</si>
  <si>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</si>
  <si>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</si>
  <si>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</si>
  <si>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</si>
  <si>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</si>
  <si>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</si>
  <si>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</si>
  <si>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</si>
  <si>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</si>
  <si>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</si>
  <si>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</si>
  <si>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</si>
  <si>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</si>
  <si>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</si>
  <si>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</si>
  <si>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</si>
  <si>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</si>
  <si>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</si>
  <si>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</si>
  <si>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</si>
  <si>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</si>
  <si>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</si>
  <si>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</si>
  <si>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</si>
  <si>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</si>
  <si>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</si>
  <si>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</si>
  <si>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</si>
  <si>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</si>
  <si>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</si>
  <si>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</si>
  <si>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</si>
  <si>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</si>
  <si>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</si>
  <si>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</si>
  <si>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</si>
  <si>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</si>
  <si>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</si>
  <si>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</si>
  <si>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</si>
  <si>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</si>
  <si>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</si>
  <si>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</si>
  <si>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</si>
  <si>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</si>
  <si>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</si>
  <si>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</si>
  <si>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</si>
  <si>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</si>
  <si>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</si>
  <si>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</si>
  <si>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</si>
  <si>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</si>
  <si>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</si>
  <si>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</si>
  <si>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</si>
  <si>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</si>
  <si>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</si>
  <si>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</si>
  <si>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</si>
  <si>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</si>
  <si>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</si>
  <si>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</si>
  <si>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</si>
  <si>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</si>
  <si>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</si>
  <si>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</si>
  <si>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</si>
  <si>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</si>
  <si>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</si>
  <si>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</si>
  <si>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</si>
  <si>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</si>
  <si>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</si>
  <si>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</si>
  <si>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</si>
  <si>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</si>
  <si>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</si>
  <si>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</si>
  <si>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</si>
  <si>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</si>
  <si>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</si>
  <si>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</si>
  <si>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</si>
  <si>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</si>
  <si>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</si>
  <si>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</si>
  <si>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</si>
  <si>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</si>
  <si>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</si>
  <si>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</si>
  <si>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</si>
  <si>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</si>
  <si>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</si>
  <si>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</si>
  <si>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</si>
  <si>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</si>
  <si>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</si>
  <si>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</si>
  <si>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</si>
  <si>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</si>
  <si>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</si>
  <si>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</si>
  <si>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</si>
  <si>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</si>
  <si>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</si>
  <si>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</si>
  <si>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</si>
  <si>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</si>
  <si>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</si>
  <si>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</si>
  <si>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</si>
  <si>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</si>
  <si>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</si>
  <si>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</si>
  <si>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</si>
  <si>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</si>
  <si>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</si>
  <si>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</si>
  <si>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</si>
  <si>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</si>
  <si>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</si>
  <si>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</si>
  <si>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</si>
  <si>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</si>
  <si>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</si>
  <si>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</si>
  <si>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</si>
  <si>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</si>
  <si>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</si>
  <si>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</si>
  <si>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</si>
  <si>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</si>
  <si>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</si>
  <si>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</si>
  <si>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</si>
  <si>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</si>
  <si>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</si>
  <si>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</si>
  <si>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</si>
  <si>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</si>
  <si>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</si>
  <si>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</si>
  <si>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</si>
  <si>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</si>
  <si>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</si>
  <si>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</si>
  <si>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</si>
  <si>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</si>
  <si>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</si>
  <si>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</si>
  <si>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</si>
  <si>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</si>
  <si>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</si>
  <si>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</si>
  <si>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</si>
  <si>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</si>
  <si>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</si>
  <si>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</si>
  <si>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</si>
  <si>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</si>
  <si>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</si>
  <si>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</si>
  <si>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</si>
  <si>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</si>
  <si>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</si>
  <si>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</si>
  <si>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</si>
  <si>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</si>
  <si>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</si>
  <si>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</si>
  <si>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</si>
  <si>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</si>
  <si>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</si>
  <si>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</si>
  <si>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</si>
  <si>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</si>
  <si>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</si>
  <si>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</si>
  <si>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</si>
  <si>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</si>
  <si>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</si>
  <si>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</si>
  <si>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</si>
  <si>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</si>
  <si>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</si>
  <si>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</si>
  <si>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</si>
  <si>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</si>
  <si>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</si>
  <si>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</si>
  <si>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</si>
  <si>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</si>
  <si>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</si>
  <si>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</si>
  <si>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</si>
  <si>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</si>
  <si>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</si>
  <si>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</si>
  <si>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</si>
  <si>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</si>
  <si>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</si>
  <si>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</si>
  <si>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</si>
  <si>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</si>
  <si>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</si>
  <si>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</si>
  <si>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</si>
  <si>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</si>
  <si>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</si>
  <si>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</si>
  <si>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</si>
  <si>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</si>
  <si>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</si>
  <si>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</si>
  <si>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</si>
  <si>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</si>
  <si>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</si>
  <si>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</si>
  <si>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</si>
  <si>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</si>
  <si>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</si>
  <si>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</si>
  <si>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</si>
  <si>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</si>
  <si>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</si>
  <si>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</si>
  <si>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</si>
  <si>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</si>
  <si>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</si>
  <si>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</si>
  <si>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</si>
  <si>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</si>
  <si>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</si>
  <si>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</si>
  <si>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</si>
  <si>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</si>
  <si>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</si>
  <si>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</si>
  <si>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</si>
  <si>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</si>
  <si>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</si>
  <si>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</si>
  <si>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</si>
  <si>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</si>
  <si>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</si>
  <si>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</si>
  <si>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</si>
  <si>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</si>
  <si>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</si>
  <si>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</si>
  <si>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</si>
  <si>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</si>
  <si>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</si>
  <si>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</si>
  <si>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</si>
  <si>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</si>
  <si>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</si>
  <si>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</si>
  <si>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</si>
  <si>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</si>
  <si>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</si>
  <si>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</si>
  <si>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</si>
  <si>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</si>
  <si>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</si>
  <si>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</si>
  <si>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</si>
  <si>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</si>
  <si>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</si>
  <si>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</si>
  <si>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</si>
  <si>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</si>
  <si>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</si>
  <si>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</si>
  <si>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</si>
  <si>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</si>
  <si>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</si>
  <si>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</si>
  <si>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</si>
  <si>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</si>
  <si>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</si>
  <si>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</si>
  <si>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</si>
  <si>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</si>
  <si>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</si>
  <si>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</si>
  <si>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</si>
  <si>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</si>
  <si>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</si>
  <si>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</si>
  <si>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</si>
  <si>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</si>
  <si>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</si>
  <si>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</si>
  <si>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</si>
  <si>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</si>
  <si>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</si>
  <si>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</si>
  <si>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</si>
  <si>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</si>
  <si>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</si>
  <si>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</si>
  <si>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</si>
  <si>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</si>
  <si>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</si>
  <si>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</si>
  <si>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</si>
  <si>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</si>
  <si>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</si>
  <si>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</si>
  <si>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</si>
  <si>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</si>
  <si>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</si>
  <si>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</si>
  <si>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</si>
  <si>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</si>
  <si>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</si>
  <si>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</si>
  <si>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</si>
  <si>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</si>
  <si>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</si>
  <si>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</si>
  <si>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</si>
  <si>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</si>
  <si>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</si>
  <si>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</si>
  <si>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</si>
  <si>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</si>
  <si>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</si>
  <si>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</si>
  <si>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</si>
  <si>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</si>
  <si>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</si>
  <si>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</si>
  <si>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</si>
  <si>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</si>
  <si>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</si>
  <si>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</si>
  <si>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</si>
  <si>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</si>
  <si>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</si>
  <si>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</si>
  <si>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</si>
  <si>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</si>
  <si>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</si>
  <si>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</si>
  <si>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</si>
  <si>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</si>
  <si>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</si>
  <si>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</si>
  <si>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</si>
  <si>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</si>
  <si>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</si>
  <si>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</si>
  <si>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</si>
  <si>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</si>
  <si>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</si>
  <si>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</si>
  <si>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</si>
  <si>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</si>
  <si>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</si>
  <si>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</si>
  <si>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</si>
  <si>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</si>
  <si>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</si>
  <si>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</si>
  <si>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</si>
  <si>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</si>
  <si>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</si>
  <si>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</si>
  <si>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</si>
  <si>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</si>
  <si>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</si>
  <si>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</si>
  <si>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</si>
  <si>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</si>
  <si>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</si>
  <si>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</si>
  <si>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</si>
  <si>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</si>
  <si>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</si>
  <si>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</si>
  <si>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</si>
  <si>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</si>
  <si>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</si>
  <si>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</si>
  <si>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</si>
  <si>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</si>
  <si>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</si>
  <si>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</si>
  <si>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</si>
  <si>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</si>
  <si>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</si>
  <si>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</si>
  <si>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</si>
  <si>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</si>
  <si>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</si>
  <si>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</si>
  <si>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</si>
  <si>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</si>
  <si>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</si>
  <si>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</si>
  <si>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</si>
  <si>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</si>
  <si>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</si>
  <si>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</si>
  <si>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</si>
  <si>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</si>
  <si>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</si>
  <si>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</si>
  <si>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</si>
  <si>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</si>
  <si>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</si>
  <si>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</si>
  <si>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</si>
  <si>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</si>
  <si>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</si>
  <si>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</si>
  <si>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</si>
  <si>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</si>
  <si>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</si>
  <si>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</si>
  <si>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</si>
  <si>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</si>
  <si>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</si>
  <si>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</si>
  <si>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</si>
  <si>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</si>
  <si>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</si>
  <si>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</si>
  <si>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</si>
  <si>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</si>
  <si>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</si>
  <si>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</si>
  <si>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</si>
  <si>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</si>
  <si>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</si>
  <si>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</si>
  <si>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</si>
  <si>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</si>
  <si>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</si>
  <si>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</si>
  <si>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</si>
  <si>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</si>
  <si>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</si>
  <si>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</si>
  <si>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</si>
  <si>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</si>
  <si>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</si>
  <si>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</si>
  <si>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</si>
  <si>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</si>
  <si>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</si>
  <si>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</si>
  <si>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</si>
  <si>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</si>
  <si>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</si>
  <si>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</si>
  <si>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</si>
  <si>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</si>
  <si>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</si>
  <si>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</si>
  <si>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</si>
  <si>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</si>
  <si>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</si>
  <si>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</si>
  <si>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</si>
  <si>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</si>
  <si>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</si>
  <si>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</si>
  <si>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</si>
  <si>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</si>
  <si>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</si>
  <si>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</si>
  <si>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</si>
  <si>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</si>
  <si>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</si>
  <si>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</si>
  <si>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</si>
  <si>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</si>
  <si>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</si>
  <si>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</si>
  <si>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</si>
  <si>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</si>
  <si>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</si>
  <si>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</si>
  <si>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</si>
  <si>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</si>
  <si>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</si>
  <si>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</si>
  <si>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</si>
  <si>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</si>
  <si>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</si>
  <si>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</si>
  <si>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</si>
  <si>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</si>
  <si>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</si>
  <si>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</si>
  <si>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</si>
  <si>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</si>
  <si>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</si>
  <si>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</si>
  <si>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</si>
  <si>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</si>
  <si>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</si>
  <si>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</si>
  <si>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</si>
  <si>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</si>
  <si>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</si>
  <si>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</si>
  <si>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</si>
  <si>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</si>
  <si>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</si>
  <si>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</si>
  <si>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</si>
  <si>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</si>
  <si>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</si>
  <si>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</si>
  <si>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</si>
  <si>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</si>
  <si>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</si>
  <si>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</si>
  <si>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</si>
  <si>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</si>
  <si>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</si>
  <si>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</si>
  <si>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</si>
  <si>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</si>
  <si>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</si>
  <si>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</si>
  <si>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</si>
  <si>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</si>
  <si>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</si>
  <si>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</si>
  <si>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</si>
  <si>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</si>
  <si>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</si>
  <si>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</si>
  <si>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</si>
  <si>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</si>
  <si>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</si>
  <si>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</si>
  <si>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</si>
  <si>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</si>
  <si>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</si>
  <si>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</si>
  <si>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</si>
  <si>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</si>
  <si>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</si>
  <si>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</si>
  <si>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</si>
  <si>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</si>
  <si>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</si>
  <si>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</si>
  <si>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</si>
  <si>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</si>
  <si>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</si>
  <si>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</si>
  <si>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</si>
  <si>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</si>
  <si>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</si>
  <si>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</si>
  <si>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</si>
  <si>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</si>
  <si>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</si>
  <si>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</si>
  <si>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</si>
  <si>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</si>
  <si>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</si>
  <si>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</si>
  <si>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</si>
  <si>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</si>
  <si>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</si>
  <si>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</si>
  <si>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</si>
  <si>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</si>
  <si>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</si>
  <si>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</si>
  <si>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</si>
  <si>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</si>
  <si>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</si>
  <si>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</si>
  <si>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</si>
  <si>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</si>
  <si>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</si>
  <si>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</si>
  <si>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</si>
  <si>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</si>
  <si>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</si>
  <si>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</si>
  <si>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</si>
  <si>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</si>
  <si>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</si>
  <si>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</si>
  <si>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</si>
  <si>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</si>
  <si>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</si>
  <si>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</si>
  <si>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</si>
  <si>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</si>
  <si>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</si>
  <si>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</si>
  <si>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</si>
  <si>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</si>
  <si>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</si>
  <si>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</si>
  <si>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</si>
  <si>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</si>
  <si>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</si>
  <si>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</si>
  <si>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</si>
  <si>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</si>
  <si>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</si>
  <si>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</si>
  <si>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</si>
  <si>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</si>
  <si>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</si>
  <si>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</si>
  <si>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</si>
  <si>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</si>
  <si>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</si>
  <si>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</si>
  <si>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</si>
  <si>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</si>
  <si>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</si>
  <si>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</si>
  <si>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</si>
  <si>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</si>
  <si>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</si>
  <si>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</si>
  <si>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</si>
  <si>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</si>
  <si>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</si>
  <si>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</si>
  <si>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</si>
  <si>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</si>
  <si>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</si>
  <si>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</si>
  <si>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</si>
  <si>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</si>
  <si>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</si>
  <si>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</si>
  <si>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</si>
  <si>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</si>
  <si>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</si>
  <si>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</si>
  <si>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</si>
  <si>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</si>
  <si>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</si>
  <si>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</si>
  <si>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</si>
  <si>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</si>
  <si>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</si>
  <si>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</si>
  <si>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</si>
  <si>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</si>
  <si>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</si>
  <si>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</si>
  <si>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</si>
  <si>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</si>
  <si>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</si>
  <si>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</si>
  <si>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</si>
  <si>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</si>
  <si>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</si>
  <si>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</si>
  <si>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</si>
  <si>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</si>
  <si>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</si>
  <si>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</si>
  <si>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</si>
  <si>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</si>
  <si>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</si>
  <si>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</si>
  <si>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</si>
  <si>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</si>
  <si>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</si>
  <si>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</si>
  <si>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</si>
  <si>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</si>
  <si>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</si>
  <si>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</si>
  <si>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</si>
  <si>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</si>
  <si>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</si>
  <si>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</si>
  <si>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</si>
  <si>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</si>
  <si>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</si>
  <si>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</si>
  <si>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</si>
  <si>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</si>
  <si>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</si>
  <si>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</si>
  <si>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</si>
  <si>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</si>
  <si>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</si>
  <si>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</si>
  <si>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</si>
  <si>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</si>
  <si>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</si>
  <si>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</si>
  <si>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</si>
  <si>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</si>
  <si>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</si>
  <si>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</si>
  <si>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</si>
  <si>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</si>
  <si>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</si>
  <si>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</si>
  <si>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</si>
  <si>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</si>
  <si>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</si>
  <si>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</si>
  <si>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</si>
  <si>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</si>
  <si>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</si>
  <si>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</si>
  <si>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</si>
  <si>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</si>
  <si>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</si>
  <si>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</si>
  <si>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</si>
  <si>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</si>
  <si>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</si>
  <si>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</si>
  <si>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</si>
  <si>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</si>
  <si>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</si>
  <si>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</si>
  <si>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</si>
  <si>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</si>
  <si>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</si>
  <si>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</si>
  <si>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</si>
  <si>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</si>
  <si>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</si>
  <si>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</si>
  <si>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</si>
  <si>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</si>
  <si>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</si>
  <si>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</si>
  <si>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</si>
  <si>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</si>
  <si>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</si>
  <si>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</si>
  <si>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</si>
  <si>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</si>
  <si>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</si>
  <si>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</si>
  <si>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</si>
  <si>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</si>
  <si>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</si>
  <si>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</si>
  <si>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</si>
  <si>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</si>
  <si>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</si>
  <si>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</si>
  <si>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</si>
  <si>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</si>
  <si>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</si>
  <si>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</si>
  <si>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</si>
  <si>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</si>
  <si>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</si>
  <si>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</si>
  <si>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</si>
  <si>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</si>
  <si>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</si>
  <si>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</si>
  <si>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</si>
  <si>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</si>
  <si>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</si>
  <si>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</si>
  <si>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</si>
  <si>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</si>
  <si>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</si>
  <si>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</si>
  <si>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</si>
  <si>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</si>
  <si>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</si>
  <si>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</si>
  <si>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</si>
  <si>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</si>
  <si>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</si>
  <si>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</si>
  <si>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</si>
  <si>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</si>
  <si>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</si>
  <si>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</si>
  <si>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</si>
  <si>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</si>
  <si>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</si>
  <si>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</si>
  <si>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</si>
  <si>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</si>
  <si>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</si>
  <si>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</si>
  <si>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</si>
  <si>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</si>
  <si>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</si>
  <si>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</si>
  <si>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</si>
  <si>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</si>
  <si>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</si>
  <si>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</si>
  <si>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</si>
  <si>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</si>
  <si>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</si>
  <si>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</si>
  <si>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</si>
  <si>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</si>
  <si>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</si>
  <si>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</si>
  <si>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</si>
  <si>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</si>
  <si>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</si>
  <si>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</si>
  <si>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</si>
  <si>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</si>
  <si>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</si>
  <si>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</si>
  <si>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</si>
  <si>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</si>
  <si>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</si>
  <si>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</si>
  <si>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</si>
  <si>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</si>
  <si>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</si>
  <si>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</si>
  <si>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</si>
  <si>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</si>
  <si>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</si>
  <si>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</si>
  <si>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</si>
  <si>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</si>
  <si>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</si>
  <si>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</si>
  <si>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</si>
  <si>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</si>
  <si>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</si>
  <si>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</si>
  <si>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</si>
  <si>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</si>
  <si>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</si>
  <si>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</si>
  <si>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</si>
  <si>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</si>
  <si>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</si>
  <si>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</si>
  <si>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</si>
  <si>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</si>
  <si>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</si>
  <si>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</si>
  <si>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</si>
  <si>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</si>
  <si>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</si>
  <si>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</si>
  <si>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</si>
  <si>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</si>
  <si>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</si>
  <si>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</si>
  <si>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</si>
  <si>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</si>
  <si>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</si>
  <si>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</si>
  <si>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</si>
  <si>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</si>
  <si>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</si>
  <si>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</si>
  <si>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</si>
  <si>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</si>
  <si>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</si>
  <si>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</si>
  <si>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</si>
  <si>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</si>
  <si>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</si>
  <si>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</si>
  <si>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</si>
  <si>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</si>
  <si>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</si>
  <si>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</si>
  <si>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</si>
  <si>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</si>
  <si>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</si>
  <si>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</si>
  <si>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</si>
  <si>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</si>
  <si>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</si>
  <si>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</si>
  <si>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</si>
  <si>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</si>
  <si>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</si>
  <si>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</si>
  <si>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</si>
  <si>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</si>
  <si>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</si>
  <si>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</si>
  <si>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</si>
  <si>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</si>
  <si>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</si>
  <si>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</si>
  <si>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</si>
  <si>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</si>
  <si>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</si>
  <si>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</si>
  <si>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</si>
  <si>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</si>
  <si>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</si>
  <si>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</si>
  <si>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</si>
  <si>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</si>
  <si>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</si>
  <si>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</si>
  <si>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</si>
  <si>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</si>
  <si>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</si>
  <si>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</si>
  <si>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</si>
  <si>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</si>
  <si>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</si>
  <si>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</si>
  <si>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</si>
  <si>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</si>
  <si>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</si>
  <si>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</si>
  <si>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</si>
  <si>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</si>
  <si>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</si>
  <si>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</si>
  <si>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</si>
  <si>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</si>
  <si>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</si>
  <si>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</si>
  <si>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</si>
  <si>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</si>
  <si>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</si>
  <si>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</si>
  <si>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</si>
  <si>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</si>
  <si>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</si>
  <si>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</si>
  <si>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</si>
  <si>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</si>
  <si>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</si>
  <si>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</si>
  <si>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</si>
  <si>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</si>
  <si>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</si>
  <si>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</si>
  <si>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</si>
  <si>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</si>
  <si>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</si>
  <si>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</si>
  <si>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</si>
  <si>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</si>
  <si>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</si>
  <si>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</si>
  <si>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</si>
  <si>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</si>
  <si>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</si>
  <si>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</si>
  <si>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</si>
  <si>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</si>
  <si>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</si>
  <si>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</si>
  <si>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</si>
  <si>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</si>
  <si>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</si>
  <si>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</si>
  <si>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</si>
  <si>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</si>
  <si>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</si>
  <si>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</si>
  <si>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</si>
  <si>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</si>
  <si>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</si>
  <si>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</si>
  <si>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</si>
  <si>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</si>
  <si>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</si>
  <si>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</si>
  <si>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</si>
  <si>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</si>
  <si>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</si>
  <si>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</si>
  <si>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</si>
  <si>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</si>
  <si>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</si>
  <si>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</si>
  <si>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</si>
  <si>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</si>
  <si>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</si>
  <si>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</si>
  <si>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</si>
  <si>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</si>
  <si>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</si>
  <si>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</si>
  <si>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</si>
  <si>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</si>
  <si>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</si>
  <si>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</si>
  <si>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</si>
  <si>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</si>
  <si>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</si>
  <si>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</si>
  <si>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</si>
  <si>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</si>
  <si>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</si>
  <si>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</si>
  <si>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</si>
  <si>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</si>
  <si>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</si>
  <si>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</si>
  <si>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</si>
  <si>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</si>
  <si>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</si>
  <si>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</si>
  <si>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</si>
  <si>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</si>
  <si>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</si>
  <si>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</si>
  <si>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</si>
  <si>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</si>
  <si>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</si>
  <si>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</si>
  <si>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</si>
  <si>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</si>
  <si>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</si>
  <si>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</si>
  <si>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</si>
  <si>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</si>
  <si>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</si>
  <si>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</si>
  <si>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</si>
  <si>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</si>
  <si>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</si>
  <si>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</si>
  <si>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</si>
  <si>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</si>
  <si>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</si>
  <si>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</si>
  <si>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</si>
  <si>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</si>
  <si>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</si>
  <si>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</si>
  <si>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</si>
  <si>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</si>
  <si>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</si>
  <si>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</si>
  <si>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</si>
  <si>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</si>
  <si>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</si>
  <si>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</si>
  <si>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</si>
  <si>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</si>
  <si>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</si>
  <si>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</si>
  <si>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</si>
  <si>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</si>
  <si>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</si>
  <si>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</si>
  <si>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</si>
  <si>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</si>
  <si>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</si>
  <si>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</si>
  <si>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</si>
  <si>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</si>
  <si>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</si>
  <si>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</si>
  <si>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</si>
  <si>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</si>
  <si>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</si>
  <si>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</si>
  <si>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</si>
  <si>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</si>
  <si>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</si>
  <si>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</si>
  <si>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</si>
  <si>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</si>
  <si>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</si>
  <si>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</si>
  <si>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</si>
  <si>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</si>
  <si>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</si>
  <si>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</si>
  <si>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</si>
  <si>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</si>
  <si>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</si>
  <si>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</si>
  <si>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</si>
  <si>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</si>
  <si>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</si>
  <si>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</si>
  <si>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</si>
  <si>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</si>
  <si>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</si>
  <si>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</si>
  <si>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</si>
  <si>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</si>
  <si>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</si>
  <si>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</si>
  <si>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</si>
  <si>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</si>
  <si>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</si>
  <si>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</si>
  <si>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</si>
  <si>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</si>
  <si>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</si>
  <si>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</si>
  <si>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</si>
  <si>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</si>
  <si>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</si>
  <si>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</si>
  <si>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</si>
  <si>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</si>
  <si>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</si>
  <si>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</si>
  <si>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</si>
  <si>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</si>
  <si>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</si>
  <si>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</si>
  <si>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</si>
  <si>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</si>
  <si>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</si>
  <si>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</si>
  <si>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</si>
  <si>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</si>
  <si>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</si>
  <si>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</si>
  <si>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</si>
  <si>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</si>
  <si>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</si>
  <si>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</si>
  <si>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</si>
  <si>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</si>
  <si>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</si>
  <si>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</si>
  <si>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</si>
  <si>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</si>
  <si>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</si>
  <si>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</si>
  <si>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</si>
  <si>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</si>
  <si>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</si>
  <si>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</si>
  <si>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</si>
  <si>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</si>
  <si>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</si>
  <si>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</si>
  <si>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</si>
  <si>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</si>
  <si>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</si>
  <si>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</si>
  <si>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</si>
  <si>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</si>
  <si>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</si>
  <si>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</si>
  <si>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</si>
  <si>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</si>
  <si>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</si>
  <si>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</si>
  <si>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</si>
  <si>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</si>
  <si>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</si>
  <si>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</si>
  <si>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</si>
  <si>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</si>
  <si>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</si>
  <si>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</si>
  <si>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</si>
  <si>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</si>
  <si>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</si>
  <si>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</si>
  <si>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</si>
  <si>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</si>
  <si>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</si>
  <si>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</si>
  <si>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</si>
  <si>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</si>
  <si>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</si>
  <si>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</si>
  <si>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</si>
  <si>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</si>
  <si>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</si>
  <si>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</si>
  <si>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</si>
  <si>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</si>
  <si>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</si>
  <si>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</si>
  <si>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</si>
  <si>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</si>
  <si>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</si>
  <si>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</si>
  <si>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</si>
  <si>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</si>
  <si>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</si>
  <si>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</si>
  <si>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</si>
  <si>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</si>
  <si>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</si>
  <si>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</si>
  <si>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</si>
  <si>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</si>
  <si>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</si>
  <si>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</si>
  <si>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</si>
  <si>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</si>
  <si>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</si>
  <si>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</si>
  <si>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</si>
  <si>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</si>
  <si>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</si>
  <si>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</si>
  <si>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</si>
  <si>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</si>
  <si>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</si>
  <si>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</si>
  <si>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</si>
  <si>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</si>
  <si>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</si>
  <si>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</si>
  <si>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</si>
  <si>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</si>
  <si>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</si>
  <si>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</si>
  <si>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</si>
  <si>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</si>
  <si>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</si>
  <si>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</si>
  <si>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</si>
  <si>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</si>
  <si>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</si>
  <si>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</si>
  <si>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</si>
  <si>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</si>
  <si>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</si>
  <si>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</si>
  <si>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</si>
  <si>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</si>
  <si>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</si>
  <si>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</si>
  <si>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</si>
  <si>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</si>
  <si>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</si>
  <si>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</si>
  <si>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</si>
  <si>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</si>
  <si>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</si>
  <si>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</si>
  <si>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</si>
  <si>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</si>
  <si>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</si>
  <si>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</si>
  <si>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</si>
  <si>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</si>
  <si>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</si>
  <si>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</si>
  <si>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</si>
  <si>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</si>
  <si>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</si>
  <si>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</si>
  <si>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</si>
  <si>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</si>
  <si>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</si>
  <si>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</si>
  <si>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</si>
  <si>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</si>
  <si>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</si>
  <si>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</si>
  <si>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</si>
  <si>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</si>
  <si>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</si>
  <si>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</si>
  <si>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</si>
  <si>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</si>
  <si>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</si>
  <si>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</si>
  <si>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</si>
  <si>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</si>
  <si>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</si>
  <si>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</si>
  <si>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</si>
  <si>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</si>
  <si>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</si>
  <si>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</si>
  <si>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</si>
  <si>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</si>
  <si>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</si>
  <si>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</si>
  <si>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</si>
  <si>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</si>
  <si>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</si>
  <si>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</si>
  <si>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</si>
  <si>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</si>
  <si>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</si>
  <si>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</si>
  <si>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</si>
  <si>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</si>
  <si>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</si>
  <si>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</si>
  <si>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</si>
  <si>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</si>
  <si>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</si>
  <si>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</si>
  <si>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</si>
  <si>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</si>
  <si>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</si>
  <si>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</si>
  <si>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</si>
  <si>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</si>
  <si>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</si>
  <si>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</si>
  <si>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</si>
  <si>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</si>
  <si>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</si>
  <si>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</si>
  <si>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</si>
  <si>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</si>
  <si>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</si>
  <si>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</si>
  <si>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</si>
  <si>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</si>
  <si>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</si>
  <si>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</si>
  <si>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</si>
  <si>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</si>
  <si>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</si>
  <si>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</si>
  <si>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</si>
  <si>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</si>
  <si>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</si>
  <si>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</si>
  <si>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</si>
  <si>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</si>
  <si>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</si>
  <si>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</si>
  <si>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</si>
  <si>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</si>
  <si>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</si>
  <si>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</si>
  <si>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</si>
  <si>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</si>
  <si>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</si>
  <si>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</si>
  <si>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</si>
  <si>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</si>
  <si>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</si>
  <si>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</si>
  <si>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</si>
  <si>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</si>
  <si>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</si>
  <si>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</si>
  <si>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</si>
  <si>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</si>
  <si>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</si>
  <si>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</si>
  <si>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</si>
  <si>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</si>
  <si>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</si>
  <si>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</si>
  <si>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</si>
  <si>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</si>
  <si>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</si>
  <si>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</si>
  <si>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</si>
  <si>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</si>
  <si>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</si>
  <si>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</si>
  <si>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</si>
  <si>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</si>
  <si>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</si>
  <si>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</si>
  <si>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</si>
  <si>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</si>
  <si>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</si>
  <si>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</si>
  <si>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</si>
  <si>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</si>
  <si>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</si>
  <si>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</si>
  <si>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</si>
  <si>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</si>
  <si>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</si>
  <si>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</si>
  <si>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</si>
  <si>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</si>
  <si>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</si>
  <si>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</si>
  <si>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</si>
  <si>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</si>
  <si>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</si>
  <si>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</si>
  <si>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</si>
  <si>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</si>
  <si>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</si>
  <si>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</si>
  <si>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</si>
  <si>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</si>
  <si>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</si>
  <si>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</si>
  <si>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</si>
  <si>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</si>
  <si>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</si>
  <si>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</si>
  <si>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</si>
  <si>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</si>
  <si>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</si>
  <si>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</si>
  <si>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</si>
  <si>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</si>
  <si>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</si>
  <si>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</si>
  <si>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</si>
  <si>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</si>
  <si>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</si>
  <si>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</si>
  <si>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</si>
  <si>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</si>
  <si>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</si>
  <si>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</si>
  <si>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</si>
  <si>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</si>
  <si>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</si>
  <si>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</si>
  <si>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</si>
  <si>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</si>
  <si>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</si>
  <si>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</si>
  <si>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</si>
  <si>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</si>
  <si>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</si>
  <si>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</si>
  <si>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</si>
  <si>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</si>
  <si>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</si>
  <si>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</si>
  <si>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</si>
  <si>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</si>
  <si>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</si>
  <si>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</si>
  <si>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</si>
  <si>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</si>
  <si>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</si>
  <si>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</si>
  <si>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</si>
  <si>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</si>
  <si>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</si>
  <si>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</si>
  <si>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</si>
  <si>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</si>
  <si>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</si>
  <si>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</si>
  <si>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</si>
  <si>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</si>
  <si>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</si>
  <si>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</si>
  <si>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</si>
  <si>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</si>
  <si>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</si>
  <si>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</si>
  <si>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</si>
  <si>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</si>
  <si>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</si>
  <si>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</si>
  <si>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</si>
  <si>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</si>
  <si>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</si>
  <si>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</si>
  <si>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</si>
  <si>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</si>
  <si>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</si>
  <si>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</si>
  <si>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</si>
  <si>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</si>
  <si>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</si>
  <si>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</si>
  <si>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</si>
  <si>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</si>
  <si>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</si>
  <si>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</si>
  <si>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</si>
  <si>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</si>
  <si>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</si>
  <si>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</si>
  <si>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</si>
  <si>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</si>
  <si>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</si>
  <si>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</si>
  <si>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</si>
  <si>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</si>
  <si>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</si>
  <si>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</si>
  <si>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</si>
  <si>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</si>
  <si>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</si>
  <si>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</si>
  <si>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</si>
  <si>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</si>
  <si>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</si>
  <si>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</si>
  <si>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</si>
  <si>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</si>
  <si>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</si>
  <si>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</si>
  <si>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</si>
  <si>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</si>
  <si>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</si>
  <si>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</si>
  <si>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</si>
  <si>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</si>
  <si>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</si>
  <si>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</si>
  <si>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</si>
  <si>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</si>
  <si>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</si>
  <si>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</si>
  <si>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</si>
  <si>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</si>
  <si>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</si>
  <si>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</si>
  <si>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</si>
  <si>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</si>
  <si>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</si>
  <si>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</si>
  <si>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</si>
  <si>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</si>
  <si>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</si>
  <si>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</si>
  <si>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</si>
  <si>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</si>
  <si>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</si>
  <si>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</si>
  <si>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</si>
  <si>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</si>
  <si>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</si>
  <si>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</si>
  <si>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</si>
  <si>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</si>
  <si>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</si>
  <si>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</si>
  <si>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</si>
  <si>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</si>
  <si>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</si>
  <si>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</si>
  <si>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</si>
  <si>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</si>
  <si>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</si>
  <si>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</si>
  <si>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</si>
  <si>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</si>
  <si>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</si>
  <si>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</si>
  <si>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</si>
  <si>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</si>
  <si>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</si>
  <si>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</si>
  <si>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</si>
  <si>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</si>
  <si>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</si>
  <si>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</si>
  <si>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</si>
  <si>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</si>
  <si>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</si>
  <si>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</si>
  <si>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</si>
  <si>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</si>
  <si>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</si>
  <si>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</si>
  <si>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</si>
  <si>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</si>
  <si>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</si>
  <si>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</si>
  <si>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</si>
  <si>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</si>
  <si>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</si>
  <si>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</si>
  <si>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</si>
  <si>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</si>
  <si>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</si>
  <si>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</si>
  <si>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</si>
  <si>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</si>
  <si>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</si>
  <si>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</si>
  <si>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</si>
  <si>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</si>
  <si>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</si>
  <si>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</si>
  <si>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</si>
  <si>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</si>
  <si>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</si>
  <si>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</si>
  <si>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</si>
  <si>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</si>
  <si>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</si>
  <si>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</si>
  <si>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</si>
  <si>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</si>
  <si>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</si>
  <si>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</si>
  <si>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</si>
  <si>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</si>
  <si>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</si>
  <si>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</si>
  <si>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</si>
  <si>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</si>
  <si>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</si>
  <si>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</si>
  <si>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</si>
  <si>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</si>
  <si>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</si>
  <si>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</si>
  <si>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</si>
  <si>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</si>
  <si>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</si>
  <si>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</si>
  <si>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</si>
  <si>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</si>
  <si>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</si>
  <si>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</si>
  <si>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</si>
  <si>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</si>
  <si>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</si>
  <si>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</si>
  <si>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</si>
  <si>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</si>
  <si>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</si>
  <si>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</si>
  <si>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</si>
  <si>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</si>
  <si>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</si>
  <si>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</si>
  <si>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</si>
  <si>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</si>
  <si>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</si>
  <si>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</si>
  <si>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</si>
  <si>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</si>
  <si>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</si>
  <si>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</si>
  <si>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</si>
  <si>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</si>
  <si>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</si>
  <si>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</si>
  <si>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</si>
  <si>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</si>
  <si>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</si>
  <si>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</si>
  <si>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</si>
  <si>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</si>
  <si>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</si>
  <si>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</si>
  <si>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</si>
  <si>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</si>
  <si>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</si>
  <si>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</si>
  <si>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</si>
  <si>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</si>
  <si>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</si>
  <si>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</si>
  <si>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</si>
  <si>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</si>
  <si>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</si>
  <si>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</si>
  <si>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</si>
  <si>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</si>
  <si>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</si>
  <si>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</si>
  <si>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</si>
  <si>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</si>
  <si>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</si>
  <si>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</si>
  <si>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</si>
  <si>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</si>
  <si>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</si>
  <si>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</si>
  <si>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</si>
  <si>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</si>
  <si>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</si>
  <si>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</si>
  <si>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</si>
  <si>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</si>
  <si>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</si>
  <si>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</si>
  <si>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</si>
  <si>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</si>
  <si>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</si>
  <si>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</si>
  <si>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</si>
  <si>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</si>
  <si>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</si>
  <si>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</si>
  <si>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</si>
  <si>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</si>
  <si>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</si>
  <si>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</si>
  <si>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</si>
  <si>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</si>
  <si>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</si>
  <si>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</si>
  <si>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</si>
  <si>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</si>
  <si>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</si>
  <si>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</si>
  <si>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</si>
  <si>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</si>
  <si>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</si>
  <si>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</si>
  <si>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</si>
  <si>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</si>
  <si>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</si>
  <si>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</si>
  <si>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</si>
  <si>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</si>
  <si>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</si>
  <si>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</si>
  <si>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</si>
  <si>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</si>
  <si>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</si>
  <si>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</si>
  <si>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</si>
  <si>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</si>
  <si>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</si>
  <si>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</si>
  <si>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</si>
  <si>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</si>
  <si>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</si>
  <si>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</si>
  <si>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</si>
  <si>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</si>
  <si>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</si>
  <si>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</si>
  <si>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</si>
  <si>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</si>
  <si>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</si>
  <si>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</si>
  <si>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</si>
  <si>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</si>
  <si>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</si>
  <si>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</si>
  <si>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</si>
  <si>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</si>
  <si>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</si>
  <si>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</si>
  <si>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</si>
  <si>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</si>
  <si>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</si>
  <si>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</si>
  <si>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</si>
  <si>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</si>
  <si>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</si>
  <si>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</si>
  <si>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</si>
  <si>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</si>
  <si>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</si>
  <si>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</si>
  <si>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</si>
  <si>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</si>
  <si>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</si>
  <si>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</si>
  <si>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</si>
  <si>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</si>
  <si>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</si>
  <si>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</si>
  <si>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</si>
  <si>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</si>
  <si>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</si>
  <si>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</si>
  <si>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</si>
  <si>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</si>
  <si>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</si>
  <si>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</si>
  <si>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</si>
  <si>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</si>
  <si>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</si>
  <si>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</si>
  <si>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</si>
  <si>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</si>
  <si>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</si>
  <si>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</si>
  <si>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</si>
  <si>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</si>
  <si>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</si>
  <si>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</si>
  <si>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</si>
  <si>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</si>
  <si>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</si>
  <si>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</si>
  <si>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</si>
  <si>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</si>
  <si>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</si>
  <si>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</si>
  <si>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</si>
  <si>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</si>
  <si>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</si>
  <si>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</si>
  <si>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</si>
  <si>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</si>
  <si>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</si>
  <si>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</si>
  <si>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</si>
  <si>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</si>
  <si>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</si>
  <si>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</si>
  <si>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</si>
  <si>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</si>
  <si>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</si>
  <si>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</si>
  <si>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</si>
  <si>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</si>
  <si>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</si>
  <si>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</si>
  <si>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</si>
  <si>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</si>
  <si>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</si>
  <si>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</si>
  <si>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</si>
  <si>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</si>
  <si>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</si>
  <si>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</si>
  <si>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</si>
  <si>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</si>
  <si>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</si>
  <si>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</si>
  <si>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</si>
  <si>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</si>
  <si>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</si>
  <si>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</si>
  <si>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</si>
  <si>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</si>
  <si>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</si>
  <si>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</si>
  <si>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</si>
  <si>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</si>
  <si>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</si>
  <si>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</si>
  <si>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</si>
  <si>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</si>
  <si>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</si>
  <si>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</si>
  <si>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</si>
  <si>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</si>
  <si>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</si>
  <si>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</si>
  <si>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</si>
  <si>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</si>
  <si>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</si>
  <si>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</si>
  <si>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</si>
  <si>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</si>
  <si>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</si>
  <si>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</si>
  <si>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</si>
  <si>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</si>
  <si>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</si>
  <si>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</si>
  <si>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</si>
  <si>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</si>
  <si>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</si>
  <si>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</si>
  <si>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</si>
  <si>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</si>
  <si>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</si>
  <si>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</si>
  <si>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</si>
  <si>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</si>
  <si>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</si>
  <si>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</si>
  <si>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</si>
  <si>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</si>
  <si>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</si>
  <si>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</si>
  <si>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</si>
  <si>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</si>
  <si>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</si>
  <si>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</si>
  <si>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</si>
  <si>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</si>
  <si>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</si>
  <si>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</si>
  <si>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</si>
  <si>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</si>
  <si>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</si>
  <si>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</si>
  <si>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</si>
  <si>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</si>
  <si>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</si>
  <si>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</si>
  <si>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</si>
  <si>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</si>
  <si>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</si>
  <si>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</si>
  <si>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</si>
  <si>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</si>
  <si>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</si>
  <si>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</si>
  <si>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</si>
  <si>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</si>
  <si>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</si>
  <si>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</si>
  <si>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</si>
  <si>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</si>
  <si>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</si>
  <si>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</si>
  <si>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</si>
  <si>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</si>
  <si>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</si>
  <si>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</si>
  <si>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</si>
  <si>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</si>
  <si>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</si>
  <si>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</si>
  <si>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</si>
  <si>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</si>
  <si>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</si>
  <si>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</si>
  <si>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</si>
  <si>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</si>
  <si>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</si>
  <si>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</si>
  <si>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</si>
  <si>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</si>
  <si>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</si>
  <si>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</si>
  <si>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</si>
  <si>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</si>
  <si>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</si>
  <si>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</si>
  <si>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</si>
  <si>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</si>
  <si>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</si>
  <si>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</si>
  <si>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</si>
  <si>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</si>
  <si>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</si>
  <si>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</si>
  <si>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</si>
  <si>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</si>
  <si>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</si>
  <si>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</si>
  <si>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</si>
  <si>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</si>
  <si>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</si>
  <si>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</si>
  <si>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</si>
  <si>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</si>
  <si>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</si>
  <si>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</si>
  <si>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</si>
  <si>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</si>
  <si>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</si>
  <si>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</si>
  <si>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</si>
  <si>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</si>
  <si>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</si>
  <si>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</si>
  <si>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</si>
  <si>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</si>
  <si>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</si>
  <si>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</si>
  <si>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</si>
  <si>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</si>
  <si>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</si>
  <si>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</si>
  <si>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</si>
  <si>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</si>
  <si>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</si>
  <si>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</si>
  <si>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</si>
  <si>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</si>
  <si>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</si>
  <si>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</si>
  <si>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</si>
  <si>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</si>
  <si>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</si>
  <si>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</si>
  <si>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</si>
  <si>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</si>
  <si>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</si>
  <si>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</si>
  <si>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</si>
  <si>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</si>
  <si>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</si>
  <si>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</si>
  <si>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</si>
  <si>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</si>
  <si>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</si>
  <si>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</si>
  <si>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</si>
  <si>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</si>
  <si>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</si>
  <si>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</si>
  <si>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</si>
  <si>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</si>
  <si>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</si>
  <si>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</si>
  <si>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</si>
  <si>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</si>
  <si>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</si>
  <si>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</si>
  <si>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</si>
  <si>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</si>
  <si>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</si>
  <si>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</si>
  <si>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</si>
  <si>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</si>
  <si>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</si>
  <si>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</si>
  <si>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</si>
  <si>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</si>
  <si>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</si>
  <si>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</si>
  <si>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</si>
  <si>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</si>
  <si>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</si>
  <si>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</si>
  <si>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</si>
  <si>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</si>
  <si>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</si>
  <si>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</si>
  <si>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</si>
  <si>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</si>
  <si>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</si>
  <si>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</si>
  <si>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</si>
  <si>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</si>
  <si>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</si>
  <si>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</si>
  <si>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</si>
  <si>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</si>
  <si>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</si>
  <si>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</si>
  <si>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</si>
  <si>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</si>
  <si>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</si>
  <si>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</si>
  <si>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</si>
  <si>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</si>
  <si>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</si>
  <si>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</si>
  <si>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</si>
  <si>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</si>
  <si>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</si>
  <si>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</si>
  <si>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</si>
  <si>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</si>
  <si>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</si>
  <si>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</si>
  <si>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</si>
  <si>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</si>
  <si>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</si>
  <si>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</si>
  <si>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</si>
  <si>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</si>
  <si>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</si>
  <si>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</si>
  <si>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</si>
  <si>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</si>
  <si>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</si>
  <si>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</si>
  <si>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</si>
  <si>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</si>
  <si>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</si>
  <si>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</si>
  <si>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</si>
  <si>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</si>
  <si>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</si>
  <si>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</si>
  <si>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</si>
  <si>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</si>
  <si>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</si>
  <si>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</si>
  <si>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</si>
  <si>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</si>
  <si>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</si>
  <si>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</si>
  <si>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</si>
  <si>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</si>
  <si>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</si>
  <si>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</si>
  <si>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</si>
  <si>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</si>
  <si>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</si>
  <si>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</si>
  <si>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</si>
  <si>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</si>
  <si>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</si>
  <si>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</si>
  <si>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</si>
  <si>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</si>
  <si>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</si>
  <si>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</si>
  <si>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</si>
  <si>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</si>
  <si>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</si>
  <si>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</si>
  <si>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</si>
  <si>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</si>
  <si>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</si>
  <si>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</si>
  <si>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</si>
  <si>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</si>
  <si>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</si>
  <si>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</si>
  <si>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</si>
  <si>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</si>
  <si>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</si>
  <si>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</si>
  <si>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</si>
  <si>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</si>
  <si>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</si>
  <si>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</si>
  <si>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</si>
  <si>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</si>
  <si>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</si>
  <si>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</si>
  <si>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</si>
  <si>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</si>
  <si>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</si>
  <si>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</si>
  <si>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</si>
  <si>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</si>
  <si>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</si>
  <si>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</si>
  <si>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</si>
  <si>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</si>
  <si>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</si>
  <si>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</si>
  <si>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</si>
  <si>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</si>
  <si>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</si>
  <si>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</si>
  <si>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</si>
  <si>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</si>
  <si>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</si>
  <si>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</si>
  <si>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</si>
  <si>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</si>
  <si>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</si>
  <si>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</si>
  <si>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</si>
  <si>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</si>
  <si>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</si>
  <si>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</si>
  <si>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</si>
  <si>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</si>
  <si>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</si>
  <si>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</si>
  <si>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</si>
  <si>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</si>
  <si>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</si>
  <si>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</si>
  <si>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</si>
  <si>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</si>
  <si>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</si>
  <si>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</si>
  <si>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</si>
  <si>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</si>
  <si>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</si>
  <si>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</si>
  <si>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</si>
  <si>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</si>
  <si>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</si>
  <si>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</si>
  <si>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</si>
  <si>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</si>
  <si>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</si>
  <si>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</si>
  <si>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</si>
  <si>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</si>
  <si>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</si>
  <si>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</si>
  <si>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</si>
  <si>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</si>
  <si>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</si>
  <si>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</si>
  <si>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</si>
  <si>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</si>
  <si>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</si>
  <si>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</si>
  <si>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</si>
  <si>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</si>
  <si>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</si>
  <si>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</si>
  <si>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</si>
  <si>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</si>
  <si>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</si>
  <si>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</si>
  <si>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</si>
  <si>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</si>
  <si>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</si>
  <si>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</si>
  <si>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</si>
  <si>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</si>
  <si>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</si>
  <si>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</si>
  <si>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</si>
  <si>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</si>
  <si>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</si>
  <si>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</si>
  <si>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</si>
  <si>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</si>
  <si>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</si>
  <si>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</si>
  <si>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</si>
  <si>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</si>
  <si>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</si>
  <si>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</si>
  <si>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</si>
  <si>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</si>
  <si>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</si>
  <si>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</si>
  <si>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</si>
  <si>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</si>
  <si>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</si>
  <si>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</si>
  <si>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</si>
  <si>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</si>
  <si>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</si>
  <si>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</si>
  <si>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</si>
  <si>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</si>
  <si>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</si>
  <si>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</si>
  <si>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</si>
  <si>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</si>
  <si>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</si>
  <si>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</si>
  <si>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</si>
  <si>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</si>
  <si>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</si>
  <si>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</si>
  <si>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</si>
  <si>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</si>
  <si>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</si>
  <si>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</si>
  <si>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</si>
  <si>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</si>
  <si>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</si>
  <si>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</si>
  <si>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</si>
  <si>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</si>
  <si>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</si>
  <si>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</si>
  <si>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</si>
  <si>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</si>
  <si>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</si>
  <si>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</si>
  <si>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</si>
  <si>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</si>
  <si>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</si>
  <si>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</si>
  <si>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</si>
  <si>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</si>
  <si>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</si>
  <si>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</si>
  <si>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</si>
  <si>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</si>
  <si>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</si>
  <si>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</si>
  <si>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</si>
  <si>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</si>
  <si>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</si>
  <si>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</si>
  <si>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</si>
  <si>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</si>
  <si>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</si>
  <si>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</si>
  <si>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</si>
  <si>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</si>
  <si>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</si>
  <si>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</si>
  <si>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</si>
  <si>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</si>
  <si>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</si>
  <si>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</si>
  <si>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</si>
  <si>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</si>
  <si>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</si>
  <si>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</si>
  <si>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</si>
  <si>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</si>
  <si>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</si>
  <si>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</si>
  <si>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</si>
  <si>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</si>
  <si>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</si>
  <si>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</si>
  <si>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</si>
  <si>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</si>
  <si>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</si>
  <si>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</si>
  <si>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</si>
  <si>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</si>
  <si>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</si>
  <si>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</si>
  <si>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</si>
  <si>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</si>
  <si>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</si>
  <si>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</si>
  <si>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</si>
  <si>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</si>
  <si>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</si>
  <si>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</si>
  <si>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</si>
  <si>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</si>
  <si>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</si>
  <si>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</si>
  <si>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</si>
  <si>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</si>
  <si>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</si>
  <si>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</si>
  <si>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</si>
  <si>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</si>
  <si>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</si>
  <si>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</si>
  <si>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</si>
  <si>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</si>
  <si>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</si>
  <si>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</si>
  <si>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</si>
  <si>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</si>
  <si>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</si>
  <si>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</si>
  <si>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</si>
  <si>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</si>
  <si>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</si>
  <si>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</si>
  <si>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</si>
  <si>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</si>
  <si>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</si>
  <si>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</si>
  <si>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</si>
  <si>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</si>
  <si>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</si>
  <si>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</si>
  <si>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</si>
  <si>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</si>
  <si>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</si>
  <si>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</si>
  <si>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</si>
  <si>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</si>
  <si>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</si>
  <si>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</si>
  <si>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</si>
  <si>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</si>
  <si>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</si>
  <si>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</si>
  <si>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</si>
  <si>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</si>
  <si>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</si>
  <si>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</si>
  <si>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</si>
  <si>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</si>
  <si>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</si>
  <si>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</si>
  <si>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</si>
  <si>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</si>
  <si>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</si>
  <si>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</si>
  <si>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</si>
  <si>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</si>
  <si>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</si>
  <si>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</si>
  <si>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</si>
  <si>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</si>
  <si>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</si>
  <si>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</si>
  <si>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</si>
  <si>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</si>
  <si>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</si>
  <si>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</si>
  <si>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</si>
  <si>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</si>
  <si>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</si>
  <si>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</si>
  <si>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</si>
  <si>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</si>
  <si>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</si>
  <si>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</si>
  <si>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</si>
  <si>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</si>
  <si>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</si>
  <si>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</si>
  <si>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</si>
  <si>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</si>
  <si>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</si>
  <si>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</si>
  <si>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</si>
  <si>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</si>
  <si>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</si>
  <si>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</si>
  <si>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</si>
  <si>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</si>
  <si>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</si>
  <si>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</si>
  <si>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</si>
  <si>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</si>
  <si>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</si>
  <si>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</si>
  <si>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</si>
  <si>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</si>
  <si>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</si>
  <si>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</si>
  <si>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</si>
  <si>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</si>
  <si>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</si>
  <si>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</si>
  <si>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</si>
  <si>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</si>
  <si>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</si>
  <si>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</si>
  <si>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</si>
  <si>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</si>
  <si>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</si>
  <si>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</si>
  <si>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</si>
  <si>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</si>
  <si>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</si>
  <si>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</si>
  <si>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</si>
  <si>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</si>
  <si>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</si>
  <si>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</si>
  <si>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</si>
  <si>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</si>
  <si>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</si>
  <si>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</si>
  <si>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</si>
  <si>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</si>
  <si>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</si>
  <si>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</si>
  <si>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</si>
  <si>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</si>
  <si>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</si>
  <si>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</si>
  <si>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</si>
  <si>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</si>
  <si>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</si>
  <si>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</si>
  <si>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</si>
  <si>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</si>
  <si>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</si>
  <si>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</si>
  <si>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</si>
  <si>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</si>
  <si>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</si>
  <si>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</si>
  <si>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</si>
  <si>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</si>
  <si>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</si>
  <si>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</si>
  <si>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</si>
  <si>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</si>
  <si>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</si>
  <si>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</si>
  <si>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</si>
  <si>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</si>
  <si>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</si>
  <si>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</si>
  <si>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</si>
  <si>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</si>
  <si>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</si>
  <si>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</si>
  <si>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</si>
  <si>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</si>
  <si>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</si>
  <si>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</si>
  <si>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</si>
  <si>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</si>
  <si>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</si>
  <si>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</si>
  <si>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</si>
  <si>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</si>
  <si>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</si>
  <si>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</si>
  <si>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</si>
  <si>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</si>
  <si>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</si>
  <si>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</si>
  <si>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</si>
  <si>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</si>
  <si>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</si>
  <si>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</si>
  <si>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</si>
  <si>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</si>
  <si>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</si>
  <si>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</si>
  <si>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</si>
  <si>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</si>
  <si>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</si>
  <si>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</si>
  <si>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</si>
  <si>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</si>
  <si>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</si>
  <si>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</si>
  <si>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</si>
  <si>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</si>
  <si>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</si>
  <si>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</si>
  <si>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</si>
  <si>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</si>
  <si>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</si>
  <si>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</si>
  <si>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</si>
  <si>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</si>
  <si>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</si>
  <si>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</si>
  <si>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</si>
  <si>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</si>
  <si>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</si>
  <si>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</si>
  <si>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</si>
  <si>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</si>
  <si>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</si>
  <si>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</si>
  <si>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</si>
  <si>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</si>
  <si>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</si>
  <si>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</si>
  <si>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</si>
  <si>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</si>
  <si>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</si>
  <si>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</si>
  <si>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</si>
  <si>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</si>
  <si>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</si>
  <si>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</si>
  <si>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</si>
  <si>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</si>
  <si>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</si>
  <si>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</si>
  <si>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</si>
  <si>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</si>
  <si>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</si>
  <si>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</si>
  <si>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</si>
  <si>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</si>
  <si>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</si>
  <si>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</si>
  <si>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</si>
  <si>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</si>
  <si>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</si>
  <si>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</si>
  <si>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</si>
  <si>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</si>
  <si>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</si>
  <si>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</si>
  <si>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</si>
  <si>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</si>
  <si>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</si>
  <si>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</si>
  <si>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</si>
  <si>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</si>
  <si>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</si>
  <si>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</si>
  <si>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</si>
  <si>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</si>
  <si>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</si>
  <si>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</si>
  <si>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</si>
  <si>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</si>
  <si>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</si>
  <si>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</si>
  <si>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</si>
  <si>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</si>
  <si>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</si>
  <si>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</si>
  <si>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</si>
  <si>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</si>
  <si>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</si>
  <si>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</si>
  <si>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</si>
  <si>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</si>
  <si>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</si>
  <si>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</si>
  <si>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</si>
  <si>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</si>
  <si>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</si>
  <si>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</si>
  <si>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</si>
  <si>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</si>
  <si>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</si>
  <si>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</si>
  <si>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</si>
  <si>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</si>
  <si>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</si>
  <si>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</si>
  <si>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</si>
  <si>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</si>
  <si>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</si>
  <si>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</si>
  <si>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</si>
  <si>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</si>
  <si>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</si>
  <si>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</si>
  <si>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</si>
  <si>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</si>
  <si>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</si>
  <si>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</si>
  <si>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</si>
  <si>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</si>
  <si>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</si>
  <si>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</si>
  <si>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</si>
  <si>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</si>
  <si>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</si>
  <si>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</si>
  <si>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</si>
  <si>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</si>
  <si>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</si>
  <si>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</si>
  <si>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</si>
  <si>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</si>
  <si>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</si>
  <si>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</si>
  <si>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</si>
  <si>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</si>
  <si>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</si>
  <si>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</si>
  <si>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</si>
  <si>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</si>
  <si>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</si>
  <si>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</si>
  <si>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</si>
  <si>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</si>
  <si>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</si>
  <si>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</si>
  <si>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</si>
  <si>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</si>
  <si>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</si>
  <si>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</si>
  <si>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</si>
  <si>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</si>
  <si>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</si>
  <si>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</si>
  <si>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</si>
  <si>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</si>
  <si>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</si>
  <si>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</si>
  <si>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</si>
  <si>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</si>
  <si>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</si>
  <si>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</si>
  <si>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</si>
  <si>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</si>
  <si>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</si>
  <si>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</si>
  <si>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</si>
  <si>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</si>
  <si>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</si>
  <si>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</si>
  <si>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</si>
  <si>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</si>
  <si>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</si>
  <si>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</si>
  <si>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</si>
  <si>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</si>
  <si>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</si>
  <si>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</si>
  <si>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</si>
  <si>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</si>
  <si>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</si>
  <si>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</si>
  <si>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</si>
  <si>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</si>
  <si>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</si>
  <si>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</si>
  <si>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</si>
  <si>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</si>
  <si>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</si>
  <si>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</si>
  <si>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</si>
  <si>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</si>
  <si>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</si>
  <si>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</si>
  <si>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</si>
  <si>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</si>
  <si>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</si>
  <si>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</si>
  <si>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</si>
  <si>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</si>
  <si>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</si>
  <si>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</si>
  <si>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</si>
  <si>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</si>
  <si>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</si>
  <si>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</si>
  <si>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</si>
  <si>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</si>
  <si>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</si>
  <si>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</si>
  <si>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</si>
  <si>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</si>
  <si>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</si>
  <si>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</si>
  <si>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</si>
  <si>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</si>
  <si>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</si>
  <si>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</si>
  <si>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</si>
  <si>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</si>
  <si>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</si>
  <si>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</si>
  <si>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</si>
  <si>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</si>
  <si>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</si>
  <si>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</si>
  <si>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</si>
  <si>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</si>
  <si>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</si>
  <si>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</si>
  <si>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</si>
  <si>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</si>
  <si>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</si>
  <si>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</si>
  <si>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</si>
  <si>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</si>
  <si>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</si>
  <si>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</si>
  <si>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</si>
  <si>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</si>
  <si>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</si>
  <si>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</si>
  <si>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</si>
  <si>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</si>
  <si>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</si>
  <si>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</si>
  <si>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</si>
  <si>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</si>
  <si>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</si>
  <si>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</si>
  <si>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</si>
  <si>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</si>
  <si>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</si>
  <si>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</si>
  <si>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</si>
  <si>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</si>
  <si>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</si>
  <si>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</si>
  <si>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</si>
  <si>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</si>
  <si>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</si>
  <si>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</si>
  <si>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</si>
  <si>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</si>
  <si>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</si>
  <si>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</si>
  <si>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</si>
  <si>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</si>
  <si>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</si>
  <si>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</si>
  <si>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</si>
  <si>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</si>
  <si>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</si>
  <si>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</si>
  <si>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</si>
  <si>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</si>
  <si>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</si>
  <si>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</si>
  <si>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</si>
  <si>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</si>
  <si>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</si>
  <si>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</si>
  <si>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</si>
  <si>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</si>
  <si>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</si>
  <si>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</si>
  <si>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</si>
  <si>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</si>
  <si>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</si>
  <si>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</si>
  <si>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</si>
  <si>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</si>
  <si>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</si>
  <si>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</si>
  <si>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</si>
  <si>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</si>
  <si>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</si>
  <si>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</si>
  <si>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</si>
  <si>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</si>
  <si>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</si>
  <si>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</si>
  <si>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</si>
  <si>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</si>
  <si>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</si>
  <si>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</si>
  <si>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</si>
  <si>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</si>
  <si>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</si>
  <si>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</si>
  <si>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</si>
  <si>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</si>
  <si>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</si>
  <si>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</si>
  <si>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</si>
  <si>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</si>
  <si>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</si>
  <si>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</si>
  <si>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</si>
  <si>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</si>
  <si>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</si>
  <si>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</si>
  <si>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</si>
  <si>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</si>
  <si>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</si>
  <si>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</si>
  <si>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</si>
  <si>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</si>
  <si>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</si>
  <si>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</si>
  <si>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</si>
  <si>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</si>
  <si>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</si>
  <si>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</si>
  <si>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</si>
  <si>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</si>
  <si>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</si>
  <si>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</si>
  <si>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</si>
  <si>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</si>
  <si>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</si>
  <si>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</si>
  <si>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</si>
  <si>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</si>
  <si>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</si>
  <si>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</si>
  <si>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</si>
  <si>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</si>
  <si>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</si>
  <si>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</si>
  <si>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</si>
  <si>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</si>
  <si>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</si>
  <si>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</si>
  <si>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</si>
  <si>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</si>
  <si>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</si>
  <si>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</si>
  <si>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</si>
  <si>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</si>
  <si>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</si>
  <si>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</si>
  <si>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</si>
  <si>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</si>
  <si>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</si>
  <si>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</si>
  <si>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</si>
  <si>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</si>
  <si>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</si>
  <si>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</si>
  <si>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</si>
  <si>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</si>
  <si>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</si>
  <si>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</si>
  <si>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</si>
  <si>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</si>
  <si>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</si>
  <si>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</si>
  <si>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</si>
  <si>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</si>
  <si>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</si>
  <si>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</si>
  <si>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</si>
  <si>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</si>
  <si>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</si>
  <si>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</si>
  <si>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</si>
  <si>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</si>
  <si>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</si>
  <si>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</si>
  <si>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</si>
  <si>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</si>
  <si>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</si>
  <si>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</si>
  <si>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</si>
  <si>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</si>
  <si>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</si>
  <si>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</si>
  <si>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</si>
  <si>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</si>
  <si>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</si>
  <si>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</si>
  <si>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</si>
  <si>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</si>
  <si>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</si>
  <si>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</si>
  <si>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</si>
  <si>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</si>
  <si>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</si>
  <si>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</si>
  <si>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</si>
  <si>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</si>
  <si>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</si>
  <si>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</si>
  <si>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</si>
  <si>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</si>
  <si>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</si>
  <si>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</si>
  <si>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</si>
  <si>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</si>
  <si>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</si>
  <si>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</si>
  <si>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</si>
  <si>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</si>
  <si>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</si>
  <si>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</si>
  <si>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</si>
  <si>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</si>
  <si>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</si>
  <si>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</si>
  <si>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</si>
  <si>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</si>
  <si>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</si>
  <si>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</si>
  <si>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</si>
  <si>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</si>
  <si>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</si>
  <si>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</si>
  <si>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</si>
  <si>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</si>
  <si>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</si>
  <si>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</si>
  <si>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</si>
  <si>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</si>
  <si>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</si>
  <si>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</si>
  <si>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</si>
  <si>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</si>
  <si>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</si>
  <si>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</si>
  <si>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</si>
  <si>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</si>
  <si>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</si>
  <si>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</si>
  <si>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</si>
  <si>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</si>
  <si>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</si>
  <si>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</si>
  <si>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</si>
  <si>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</si>
  <si>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</si>
  <si>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</si>
  <si>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</si>
  <si>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</si>
  <si>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</si>
  <si>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</si>
  <si>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</si>
  <si>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</si>
  <si>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</si>
  <si>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</si>
  <si>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</si>
  <si>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</si>
  <si>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</si>
  <si>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</si>
  <si>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</si>
  <si>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</si>
  <si>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</si>
  <si>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</si>
  <si>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</si>
  <si>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</si>
  <si>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</si>
  <si>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</si>
  <si>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</si>
  <si>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</si>
  <si>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</si>
  <si>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</si>
  <si>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</si>
  <si>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</si>
  <si>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</si>
  <si>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</si>
  <si>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</si>
  <si>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</si>
  <si>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</si>
  <si>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</si>
  <si>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</si>
  <si>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</si>
  <si>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</si>
  <si>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</si>
  <si>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</si>
  <si>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</si>
  <si>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</si>
  <si>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</si>
  <si>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</si>
  <si>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</si>
  <si>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</si>
  <si>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</si>
  <si>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</si>
  <si>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</si>
  <si>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</si>
  <si>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</si>
  <si>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</si>
  <si>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</si>
  <si>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</si>
  <si>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</si>
  <si>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</si>
  <si>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</si>
  <si>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</si>
  <si>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</si>
  <si>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</si>
  <si>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</si>
  <si>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</si>
  <si>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</si>
  <si>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</si>
  <si>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</si>
  <si>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</si>
  <si>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</si>
  <si>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</si>
  <si>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</si>
  <si>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</si>
  <si>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</si>
  <si>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</si>
  <si>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</si>
  <si>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</si>
  <si>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</si>
  <si>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</si>
  <si>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</si>
  <si>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</si>
  <si>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</si>
  <si>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</si>
  <si>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</si>
  <si>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</si>
  <si>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</si>
  <si>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</si>
  <si>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</si>
  <si>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</si>
  <si>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</si>
  <si>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</si>
  <si>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</si>
  <si>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</si>
  <si>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</si>
  <si>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</si>
  <si>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</si>
  <si>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</si>
  <si>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</si>
  <si>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</si>
  <si>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</si>
  <si>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</si>
  <si>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</si>
  <si>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</si>
  <si>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</si>
  <si>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</si>
  <si>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</si>
  <si>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</si>
  <si>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</si>
  <si>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</si>
  <si>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</si>
  <si>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</si>
  <si>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</si>
  <si>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</si>
  <si>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</si>
  <si>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</si>
  <si>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</si>
  <si>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</si>
  <si>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</si>
  <si>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</si>
  <si>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</si>
  <si>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</si>
  <si>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</si>
  <si>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</si>
  <si>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</si>
  <si>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</si>
  <si>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</si>
  <si>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</si>
  <si>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</si>
  <si>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</si>
  <si>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</si>
  <si>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</si>
  <si>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</si>
  <si>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</si>
  <si>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</si>
  <si>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</si>
  <si>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</si>
  <si>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</si>
  <si>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</si>
  <si>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</si>
  <si>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</si>
  <si>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</si>
  <si>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</si>
  <si>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</si>
  <si>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</si>
  <si>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</si>
  <si>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</si>
  <si>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</si>
  <si>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</si>
  <si>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</si>
  <si>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</si>
  <si>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</si>
  <si>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</si>
  <si>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</si>
  <si>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</si>
  <si>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</si>
  <si>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</si>
  <si>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</si>
  <si>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</si>
  <si>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</si>
  <si>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</si>
  <si>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</si>
  <si>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</si>
  <si>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</si>
  <si>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</si>
  <si>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</si>
  <si>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</si>
  <si>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</si>
  <si>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</si>
  <si>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</si>
  <si>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</si>
  <si>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</si>
  <si>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</si>
  <si>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</si>
  <si>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</si>
  <si>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</si>
  <si>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</si>
  <si>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</si>
  <si>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</si>
  <si>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</si>
  <si>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</si>
  <si>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</si>
  <si>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</si>
  <si>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</si>
  <si>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</si>
  <si>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</si>
  <si>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</si>
  <si>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</si>
  <si>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</si>
  <si>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</si>
  <si>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</si>
  <si>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</si>
  <si>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</si>
  <si>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</si>
  <si>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</si>
  <si>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</si>
  <si>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</si>
  <si>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</si>
  <si>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</si>
  <si>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</si>
  <si>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</si>
  <si>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</si>
  <si>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</si>
  <si>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</si>
  <si>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</si>
  <si>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</si>
  <si>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</si>
  <si>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</si>
  <si>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</si>
  <si>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</si>
  <si>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</si>
  <si>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</si>
  <si>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</si>
  <si>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</si>
  <si>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</si>
  <si>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</si>
  <si>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</si>
  <si>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</si>
  <si>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</si>
  <si>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</si>
  <si>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</si>
  <si>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</si>
  <si>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</si>
  <si>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</si>
  <si>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</si>
  <si>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</si>
  <si>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</si>
  <si>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</si>
  <si>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</si>
  <si>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</si>
  <si>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</si>
  <si>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</si>
  <si>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</si>
  <si>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</si>
  <si>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</si>
  <si>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</si>
  <si>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</si>
  <si>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</si>
  <si>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</si>
  <si>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</si>
  <si>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</si>
  <si>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</si>
  <si>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</si>
  <si>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</si>
  <si>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</si>
  <si>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</si>
  <si>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</si>
  <si>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</si>
  <si>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</si>
  <si>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</si>
  <si>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</si>
  <si>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</si>
  <si>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</si>
  <si>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</si>
  <si>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</si>
  <si>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</si>
  <si>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</si>
  <si>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</si>
  <si>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</si>
  <si>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</si>
  <si>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</si>
  <si>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</si>
  <si>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</si>
  <si>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</si>
  <si>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</si>
  <si>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</si>
  <si>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</si>
  <si>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</si>
  <si>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</si>
  <si>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</si>
  <si>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</si>
  <si>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</si>
  <si>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</si>
  <si>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</si>
  <si>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</si>
  <si>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</si>
  <si>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</si>
  <si>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</si>
  <si>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</si>
  <si>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</si>
  <si>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</si>
  <si>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</si>
  <si>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</si>
  <si>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</si>
  <si>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</si>
  <si>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</si>
  <si>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</si>
  <si>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</si>
  <si>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</si>
  <si>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</si>
  <si>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</si>
  <si>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</si>
  <si>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</si>
  <si>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</si>
  <si>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</si>
  <si>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</si>
  <si>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</si>
  <si>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</si>
  <si>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</si>
  <si>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</si>
  <si>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</si>
  <si>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</si>
  <si>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</si>
  <si>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</si>
  <si>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</si>
  <si>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</si>
  <si>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</si>
  <si>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</si>
  <si>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</si>
  <si>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</si>
  <si>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</si>
  <si>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</si>
  <si>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</si>
  <si>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</si>
  <si>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</si>
  <si>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</si>
  <si>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</si>
  <si>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</si>
  <si>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</si>
  <si>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</si>
  <si>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</si>
  <si>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</si>
  <si>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</si>
  <si>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</si>
  <si>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</si>
  <si>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</si>
  <si>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</si>
  <si>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</si>
  <si>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</si>
  <si>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</si>
  <si>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</si>
  <si>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</si>
  <si>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</si>
  <si>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</si>
  <si>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</si>
  <si>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</si>
  <si>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</si>
  <si>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</si>
  <si>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</si>
  <si>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</si>
  <si>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</si>
  <si>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</si>
  <si>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</si>
  <si>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</si>
  <si>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</si>
  <si>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</si>
  <si>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</si>
  <si>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</si>
  <si>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</si>
  <si>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</si>
  <si>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</si>
  <si>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</si>
  <si>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</si>
  <si>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</si>
  <si>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</si>
  <si>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</si>
  <si>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</si>
  <si>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</si>
  <si>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</si>
  <si>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</si>
  <si>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</si>
  <si>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</si>
  <si>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</si>
  <si>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</si>
  <si>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</si>
  <si>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</si>
  <si>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</si>
  <si>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</si>
  <si>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</si>
  <si>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</si>
  <si>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</si>
  <si>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</si>
  <si>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</si>
  <si>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</si>
  <si>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</si>
  <si>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</si>
  <si>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</si>
  <si>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</si>
  <si>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</si>
  <si>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</si>
  <si>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</si>
  <si>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</si>
  <si>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</si>
  <si>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</si>
  <si>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</si>
  <si>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</si>
  <si>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</si>
  <si>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</si>
  <si>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</si>
  <si>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</si>
  <si>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</si>
  <si>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</si>
  <si>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</si>
  <si>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</si>
  <si>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</si>
  <si>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</si>
  <si>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</si>
  <si>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</si>
  <si>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</si>
  <si>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</si>
  <si>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</si>
  <si>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</si>
  <si>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</si>
  <si>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</si>
  <si>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</si>
  <si>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</si>
  <si>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</si>
  <si>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</si>
  <si>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</si>
  <si>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</si>
  <si>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</si>
  <si>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</si>
  <si>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</si>
  <si>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</si>
  <si>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</si>
  <si>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</si>
  <si>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</si>
  <si>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</si>
  <si>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</si>
  <si>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</si>
  <si>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</si>
  <si>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</si>
  <si>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</si>
  <si>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</si>
  <si>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</si>
  <si>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</si>
  <si>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</si>
  <si>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</si>
  <si>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</si>
  <si>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</si>
  <si>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</si>
  <si>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</si>
  <si>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</si>
  <si>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</si>
  <si>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</si>
  <si>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</si>
  <si>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</si>
  <si>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</si>
  <si>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</si>
  <si>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</si>
  <si>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</si>
  <si>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</si>
  <si>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</si>
  <si>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</si>
  <si>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</si>
  <si>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</si>
  <si>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</si>
  <si>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</si>
  <si>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</si>
  <si>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</si>
  <si>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</si>
  <si>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</si>
  <si>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</si>
  <si>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</si>
  <si>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</si>
  <si>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</si>
  <si>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</si>
  <si>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</si>
  <si>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</si>
  <si>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</si>
  <si>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</si>
  <si>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</si>
  <si>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</si>
  <si>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</si>
  <si>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</si>
  <si>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</si>
  <si>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</si>
  <si>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</si>
  <si>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</si>
  <si>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</si>
  <si>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</si>
  <si>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</si>
  <si>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</si>
  <si>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</si>
  <si>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</si>
  <si>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</si>
  <si>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</si>
  <si>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</si>
  <si>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</si>
  <si>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</si>
  <si>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</si>
  <si>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</si>
  <si>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</si>
  <si>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</si>
  <si>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</si>
  <si>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</si>
  <si>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</si>
  <si>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</si>
  <si>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</si>
  <si>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</si>
  <si>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</si>
  <si>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</si>
  <si>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</si>
  <si>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</si>
  <si>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</si>
  <si>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</si>
  <si>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</si>
  <si>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</si>
  <si>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</si>
  <si>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</si>
  <si>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</si>
  <si>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</si>
  <si>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</si>
  <si>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</si>
  <si>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</si>
  <si>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</si>
  <si>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</si>
  <si>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</si>
  <si>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</si>
  <si>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</si>
  <si>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</si>
  <si>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</si>
  <si>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</si>
  <si>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</si>
  <si>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</si>
  <si>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</si>
  <si>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</si>
  <si>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</si>
  <si>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</si>
  <si>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</si>
  <si>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</si>
  <si>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</si>
  <si>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</si>
  <si>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</si>
  <si>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</si>
  <si>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</si>
  <si>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</si>
  <si>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</si>
  <si>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</si>
  <si>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</si>
  <si>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</si>
  <si>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</si>
  <si>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</si>
  <si>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</si>
  <si>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</si>
  <si>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</si>
  <si>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</si>
  <si>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</si>
  <si>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</si>
  <si>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</si>
  <si>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</si>
  <si>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</si>
  <si>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</si>
  <si>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</si>
  <si>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</si>
  <si>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</si>
  <si>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</si>
  <si>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</si>
  <si>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</si>
  <si>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</si>
  <si>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</si>
  <si>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</si>
  <si>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</si>
  <si>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</si>
  <si>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</si>
  <si>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</si>
  <si>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</si>
  <si>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</si>
  <si>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</si>
  <si>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</si>
  <si>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</si>
  <si>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</si>
  <si>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</si>
  <si>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</si>
  <si>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</si>
  <si>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</si>
  <si>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</si>
  <si>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</si>
  <si>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</si>
  <si>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</si>
  <si>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</si>
  <si>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</si>
  <si>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</si>
  <si>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</si>
  <si>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</si>
  <si>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</si>
  <si>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</si>
  <si>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</si>
  <si>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</si>
  <si>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</si>
  <si>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</si>
  <si>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</si>
  <si>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</si>
  <si>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</si>
  <si>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</si>
  <si>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</si>
  <si>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</si>
  <si>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</si>
  <si>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</si>
  <si>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</si>
  <si>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</si>
  <si>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</si>
  <si>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</si>
  <si>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</si>
  <si>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</si>
  <si>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</si>
  <si>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</si>
  <si>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</si>
  <si>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</si>
  <si>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</si>
  <si>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</si>
  <si>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</si>
  <si>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</si>
  <si>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</si>
  <si>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</si>
  <si>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</si>
  <si>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</si>
  <si>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</si>
  <si>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</si>
  <si>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</si>
  <si>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</si>
  <si>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</si>
  <si>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</si>
  <si>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</si>
  <si>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</si>
  <si>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</si>
  <si>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</si>
  <si>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</si>
  <si>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</si>
  <si>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</si>
  <si>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</si>
  <si>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</si>
  <si>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</si>
  <si>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</si>
  <si>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</si>
  <si>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</si>
  <si>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</si>
  <si>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</si>
  <si>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</si>
  <si>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</si>
  <si>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</si>
  <si>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</si>
  <si>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</si>
  <si>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</si>
  <si>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</si>
  <si>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</si>
  <si>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</si>
  <si>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</si>
  <si>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</si>
  <si>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</si>
  <si>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</si>
  <si>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</si>
  <si>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</si>
  <si>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</si>
  <si>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</si>
  <si>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</si>
  <si>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</si>
  <si>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</si>
  <si>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</si>
  <si>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</si>
  <si>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</si>
  <si>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</si>
  <si>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</si>
  <si>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</si>
  <si>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</si>
  <si>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</si>
  <si>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</si>
  <si>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</si>
  <si>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</si>
  <si>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</si>
  <si>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</si>
  <si>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</si>
  <si>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</si>
  <si>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</si>
  <si>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</si>
  <si>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</si>
  <si>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</si>
  <si>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</si>
  <si>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</si>
  <si>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</si>
  <si>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</si>
  <si>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</si>
  <si>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</si>
  <si>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</si>
  <si>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</si>
  <si>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</si>
  <si>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</si>
  <si>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</si>
  <si>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</si>
  <si>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</si>
  <si>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</si>
  <si>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</si>
  <si>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</si>
  <si>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</si>
  <si>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</si>
  <si>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</si>
  <si>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</si>
  <si>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</si>
  <si>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</si>
  <si>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</si>
  <si>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</si>
  <si>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</si>
  <si>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</si>
  <si>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</si>
  <si>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</si>
  <si>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</si>
  <si>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</si>
  <si>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</si>
  <si>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</si>
  <si>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</si>
  <si>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</si>
  <si>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</si>
  <si>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</si>
  <si>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</si>
  <si>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</si>
  <si>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</si>
  <si>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</si>
  <si>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</si>
  <si>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</si>
  <si>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</si>
  <si>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</si>
  <si>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</si>
  <si>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</si>
  <si>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</si>
  <si>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</si>
  <si>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</si>
  <si>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</si>
  <si>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</si>
  <si>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</si>
  <si>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</si>
  <si>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</si>
  <si>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</si>
  <si>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</si>
  <si>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</si>
  <si>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</si>
  <si>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</si>
  <si>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</si>
  <si>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</si>
  <si>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</si>
  <si>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</si>
  <si>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</si>
  <si>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</si>
  <si>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</si>
  <si>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</si>
  <si>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</si>
  <si>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</si>
  <si>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</si>
  <si>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</si>
  <si>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</si>
  <si>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</si>
  <si>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</si>
  <si>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</si>
  <si>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</si>
  <si>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</si>
  <si>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</si>
  <si>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</si>
  <si>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</si>
  <si>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</si>
  <si>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</si>
  <si>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</si>
  <si>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</si>
  <si>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</si>
  <si>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</si>
  <si>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</si>
  <si>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</si>
  <si>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</si>
  <si>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</si>
  <si>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</si>
  <si>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</si>
  <si>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</si>
  <si>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</si>
  <si>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</si>
  <si>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</si>
  <si>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</si>
  <si>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</si>
  <si>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</si>
  <si>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</si>
  <si>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</si>
  <si>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</si>
  <si>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</si>
  <si>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</si>
  <si>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</si>
  <si>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</si>
  <si>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</si>
  <si>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</si>
  <si>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</si>
  <si>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</si>
  <si>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</si>
  <si>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</si>
  <si>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</si>
  <si>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</si>
  <si>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</si>
  <si>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</si>
  <si>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</si>
  <si>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</si>
  <si>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</si>
  <si>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</si>
  <si>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</si>
  <si>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</si>
  <si>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</si>
  <si>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</si>
  <si>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</si>
  <si>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</si>
  <si>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</si>
  <si>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</si>
  <si>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</si>
  <si>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</si>
  <si>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</si>
  <si>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</si>
  <si>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</si>
  <si>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</si>
  <si>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</si>
  <si>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</si>
  <si>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</si>
  <si>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</si>
  <si>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</si>
  <si>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</si>
  <si>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</si>
  <si>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</si>
  <si>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</si>
  <si>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</si>
  <si>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</si>
  <si>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</si>
  <si>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</si>
  <si>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</si>
  <si>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</si>
  <si>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</si>
  <si>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</si>
  <si>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</si>
  <si>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</si>
  <si>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</si>
  <si>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</si>
  <si>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</si>
  <si>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</si>
  <si>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</si>
  <si>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</si>
  <si>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</si>
  <si>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</si>
  <si>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</si>
  <si>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</si>
  <si>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</si>
  <si>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</si>
  <si>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</si>
  <si>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</si>
  <si>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</si>
  <si>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</si>
  <si>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</si>
  <si>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</si>
  <si>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</si>
  <si>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</si>
  <si>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</si>
  <si>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</si>
  <si>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</si>
  <si>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</si>
  <si>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</si>
  <si>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</si>
  <si>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</si>
  <si>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</si>
  <si>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</si>
  <si>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</si>
  <si>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</si>
  <si>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</si>
  <si>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</si>
  <si>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</si>
  <si>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</si>
  <si>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</si>
  <si>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</si>
  <si>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</si>
  <si>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</si>
  <si>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</si>
  <si>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</si>
  <si>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</si>
  <si>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</si>
  <si>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</si>
  <si>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</si>
  <si>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</si>
  <si>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</si>
  <si>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</si>
  <si>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</si>
  <si>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</si>
  <si>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</si>
  <si>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</si>
  <si>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</si>
  <si>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</si>
  <si>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</si>
  <si>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</si>
  <si>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</si>
  <si>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</si>
  <si>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</si>
  <si>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</si>
  <si>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</si>
  <si>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</si>
  <si>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</si>
  <si>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</si>
  <si>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</si>
  <si>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</si>
  <si>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</si>
  <si>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</si>
  <si>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</si>
  <si>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</si>
  <si>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</si>
  <si>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</si>
  <si>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</si>
  <si>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</si>
  <si>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</si>
  <si>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</si>
  <si>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</si>
  <si>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</si>
  <si>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</si>
  <si>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</si>
  <si>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</si>
  <si>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</si>
  <si>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</si>
  <si>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</si>
  <si>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</si>
  <si>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</si>
  <si>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</si>
  <si>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</si>
  <si>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</si>
  <si>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</si>
  <si>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</si>
  <si>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</si>
  <si>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</si>
  <si>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</si>
  <si>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</si>
  <si>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</si>
  <si>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</si>
  <si>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</si>
  <si>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</si>
  <si>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</si>
  <si>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</si>
  <si>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</si>
  <si>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</si>
  <si>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</si>
  <si>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</si>
  <si>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</si>
  <si>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</si>
  <si>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</si>
  <si>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</si>
  <si>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</si>
  <si>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</si>
  <si>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</si>
  <si>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</si>
  <si>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</si>
  <si>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</si>
  <si>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</si>
  <si>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</si>
  <si>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</si>
  <si>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</si>
  <si>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</si>
  <si>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</si>
  <si>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</si>
  <si>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</si>
  <si>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</si>
  <si>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</si>
  <si>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</si>
  <si>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</si>
  <si>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</si>
  <si>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</si>
  <si>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</si>
  <si>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</si>
  <si>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</si>
  <si>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</si>
  <si>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</si>
  <si>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</si>
  <si>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</si>
  <si>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</si>
  <si>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</si>
  <si>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</si>
  <si>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</si>
  <si>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</si>
  <si>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</si>
  <si>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</si>
  <si>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</si>
  <si>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</si>
  <si>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</si>
  <si>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</si>
  <si>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</si>
  <si>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</si>
  <si>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</si>
  <si>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</si>
  <si>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</si>
  <si>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</si>
  <si>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</si>
  <si>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</si>
  <si>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</si>
  <si>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</si>
  <si>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</si>
  <si>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</si>
  <si>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</si>
  <si>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</si>
  <si>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</si>
  <si>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</si>
  <si>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</si>
  <si>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</si>
  <si>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</si>
  <si>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</si>
  <si>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</si>
  <si>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</si>
  <si>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</si>
  <si>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</si>
  <si>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</si>
  <si>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</si>
  <si>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</si>
  <si>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</si>
  <si>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</si>
  <si>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</si>
  <si>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</si>
  <si>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</si>
  <si>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</si>
  <si>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</si>
  <si>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</si>
  <si>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</si>
  <si>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</si>
  <si>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</si>
  <si>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</si>
  <si>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</si>
  <si>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</si>
  <si>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</si>
  <si>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</si>
  <si>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</si>
  <si>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</si>
  <si>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</si>
  <si>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</si>
  <si>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</si>
  <si>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</si>
  <si>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</si>
  <si>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</si>
  <si>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</si>
  <si>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</si>
  <si>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</si>
  <si>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</si>
  <si>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</si>
  <si>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</si>
  <si>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</si>
  <si>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</si>
  <si>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</si>
  <si>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</si>
  <si>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</si>
  <si>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</si>
  <si>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</si>
  <si>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</si>
  <si>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</si>
  <si>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</si>
  <si>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</si>
  <si>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</si>
  <si>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</si>
  <si>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</si>
  <si>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</si>
  <si>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</si>
  <si>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</si>
  <si>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</si>
  <si>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</si>
  <si>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</si>
  <si>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</si>
  <si>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</si>
  <si>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</si>
  <si>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</si>
  <si>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</si>
  <si>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</si>
  <si>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</si>
  <si>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</si>
  <si>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</si>
  <si>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</si>
  <si>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</si>
  <si>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</si>
  <si>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</si>
  <si>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</si>
  <si>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</si>
  <si>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</si>
  <si>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</si>
  <si>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</si>
  <si>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</si>
  <si>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</si>
  <si>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</si>
  <si>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</si>
  <si>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</si>
  <si>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</si>
  <si>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</si>
  <si>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</si>
  <si>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</si>
  <si>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</si>
  <si>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</si>
  <si>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</si>
  <si>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</si>
  <si>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</si>
  <si>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</si>
  <si>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</si>
  <si>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</si>
  <si>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</si>
  <si>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</si>
  <si>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</si>
  <si>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</si>
  <si>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</si>
  <si>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</si>
  <si>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</si>
  <si>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</si>
  <si>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</si>
  <si>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</si>
  <si>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</si>
  <si>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</si>
  <si>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</si>
  <si>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</si>
  <si>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</si>
  <si>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</si>
  <si>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</si>
  <si>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</si>
  <si>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</si>
  <si>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</si>
  <si>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</si>
  <si>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</si>
  <si>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</si>
  <si>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</si>
  <si>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</si>
  <si>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</si>
  <si>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</si>
  <si>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</si>
  <si>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</si>
  <si>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</si>
  <si>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</si>
  <si>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</si>
  <si>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</si>
  <si>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</si>
  <si>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</si>
  <si>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</si>
  <si>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</si>
  <si>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</si>
  <si>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</si>
  <si>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</si>
  <si>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</si>
  <si>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</si>
  <si>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</si>
  <si>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</si>
  <si>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</si>
  <si>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</si>
  <si>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</si>
  <si>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</si>
  <si>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</si>
  <si>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</si>
  <si>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</si>
  <si>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</si>
  <si>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</si>
  <si>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</si>
  <si>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</si>
  <si>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</si>
  <si>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</si>
  <si>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</si>
  <si>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</si>
  <si>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</si>
  <si>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</si>
  <si>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</si>
  <si>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</si>
  <si>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</si>
  <si>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</si>
  <si>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</si>
  <si>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</si>
  <si>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</si>
  <si>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</si>
  <si>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</si>
  <si>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</si>
  <si>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</si>
  <si>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</si>
  <si>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</si>
  <si>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</si>
  <si>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</si>
  <si>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</si>
  <si>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</si>
  <si>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</si>
  <si>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</si>
  <si>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</si>
  <si>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</si>
  <si>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</si>
  <si>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</si>
  <si>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</si>
  <si>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</si>
  <si>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</si>
  <si>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</si>
  <si>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</si>
  <si>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</si>
  <si>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</si>
  <si>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</si>
  <si>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</si>
  <si>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</si>
  <si>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</si>
  <si>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</si>
  <si>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</si>
  <si>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</si>
  <si>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</si>
  <si>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</si>
  <si>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</si>
  <si>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</si>
  <si>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</si>
  <si>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</si>
  <si>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</si>
  <si>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</si>
  <si>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</si>
  <si>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</si>
  <si>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</si>
  <si>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</si>
  <si>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</si>
  <si>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</si>
  <si>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</si>
  <si>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</si>
  <si>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</si>
  <si>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</si>
  <si>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</si>
  <si>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</si>
  <si>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</si>
  <si>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</si>
  <si>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</si>
  <si>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</si>
  <si>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</si>
  <si>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</si>
  <si>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</si>
  <si>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</si>
  <si>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</si>
  <si>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</si>
  <si>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</si>
  <si>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</si>
  <si>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</si>
  <si>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</si>
  <si>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</si>
  <si>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</si>
  <si>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</si>
  <si>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</si>
  <si>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</si>
  <si>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</si>
  <si>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</si>
  <si>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</si>
  <si>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</si>
  <si>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</si>
  <si>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</si>
  <si>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</si>
  <si>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</si>
  <si>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</si>
  <si>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</si>
  <si>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</si>
  <si>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</si>
  <si>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</si>
  <si>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</si>
  <si>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</si>
  <si>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</si>
  <si>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</si>
  <si>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</si>
  <si>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</si>
  <si>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</si>
  <si>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</si>
  <si>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</si>
  <si>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</si>
  <si>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</si>
  <si>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</si>
  <si>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</si>
  <si>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</si>
  <si>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</si>
  <si>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</si>
  <si>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</si>
  <si>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</si>
  <si>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</si>
  <si>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</si>
  <si>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</si>
  <si>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</si>
  <si>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</si>
  <si>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</si>
  <si>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</si>
  <si>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</si>
  <si>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</si>
  <si>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</si>
  <si>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</si>
  <si>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</si>
  <si>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</si>
  <si>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</si>
  <si>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</si>
  <si>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</si>
  <si>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</si>
  <si>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</si>
  <si>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</si>
  <si>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</si>
  <si>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</si>
  <si>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</si>
  <si>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</si>
  <si>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</si>
  <si>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</si>
  <si>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</si>
  <si>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</si>
  <si>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</si>
  <si>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</si>
  <si>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</si>
  <si>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</si>
  <si>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</si>
  <si>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</si>
  <si>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</si>
  <si>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</si>
  <si>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</si>
  <si>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</si>
  <si>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</si>
  <si>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</si>
  <si>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</si>
  <si>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</si>
  <si>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</si>
  <si>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</si>
  <si>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</si>
  <si>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</si>
  <si>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</si>
  <si>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</si>
  <si>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</si>
  <si>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</si>
  <si>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</si>
  <si>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</si>
  <si>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</si>
  <si>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</si>
  <si>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</si>
  <si>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</si>
  <si>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</si>
  <si>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</si>
  <si>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</si>
  <si>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</si>
  <si>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</si>
  <si>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</si>
  <si>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</si>
  <si>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</si>
  <si>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</si>
  <si>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</si>
  <si>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</si>
  <si>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</si>
  <si>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</si>
  <si>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</si>
  <si>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</si>
  <si>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</si>
  <si>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</si>
  <si>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</si>
  <si>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</si>
  <si>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</si>
  <si>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</si>
  <si>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</si>
  <si>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</si>
  <si>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</si>
  <si>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</si>
  <si>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</si>
  <si>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</si>
  <si>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</si>
  <si>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</si>
  <si>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</si>
  <si>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</si>
  <si>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</si>
  <si>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</si>
  <si>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</si>
  <si>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</si>
  <si>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</si>
  <si>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</si>
  <si>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</si>
  <si>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</si>
  <si>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</si>
  <si>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</si>
  <si>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</si>
  <si>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</si>
  <si>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</si>
  <si>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</si>
  <si>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</si>
  <si>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</si>
  <si>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</si>
  <si>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</si>
  <si>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</si>
  <si>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</si>
  <si>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</si>
  <si>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</si>
  <si>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</si>
  <si>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</si>
  <si>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</si>
  <si>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</si>
  <si>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</si>
  <si>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</si>
  <si>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</si>
  <si>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</si>
  <si>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</si>
  <si>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</si>
  <si>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</si>
  <si>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</si>
  <si>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</si>
  <si>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</si>
  <si>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</si>
  <si>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</si>
  <si>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</si>
  <si>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</si>
  <si>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</si>
  <si>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</si>
  <si>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</si>
  <si>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</si>
  <si>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</si>
  <si>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</si>
  <si>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</si>
  <si>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</si>
  <si>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</si>
  <si>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</si>
  <si>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</si>
  <si>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</si>
  <si>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</si>
  <si>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</si>
  <si>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</si>
  <si>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</si>
  <si>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</si>
  <si>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</si>
  <si>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</si>
  <si>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</si>
  <si>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</si>
  <si>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</si>
  <si>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</si>
  <si>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</si>
  <si>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</si>
  <si>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</si>
  <si>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</si>
  <si>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</si>
  <si>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</si>
  <si>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</si>
  <si>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</si>
  <si>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</si>
  <si>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</si>
  <si>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</si>
  <si>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</si>
  <si>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</si>
  <si>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</si>
  <si>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</si>
  <si>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</si>
  <si>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</si>
  <si>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</si>
  <si>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</si>
  <si>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</si>
  <si>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</si>
  <si>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</si>
  <si>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</si>
  <si>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</si>
  <si>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</si>
  <si>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</si>
  <si>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</si>
  <si>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</si>
  <si>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</si>
  <si>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</si>
  <si>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</si>
  <si>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</si>
  <si>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</si>
  <si>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</si>
  <si>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</si>
  <si>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</si>
  <si>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</si>
  <si>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</si>
  <si>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</si>
  <si>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</si>
  <si>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</si>
  <si>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</si>
  <si>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</si>
  <si>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</si>
  <si>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</si>
  <si>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</si>
  <si>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</si>
  <si>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</si>
  <si>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</si>
  <si>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</si>
  <si>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</si>
  <si>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</si>
  <si>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</si>
  <si>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</si>
  <si>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</si>
  <si>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</si>
  <si>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</si>
  <si>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</si>
  <si>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</si>
  <si>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</si>
  <si>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</si>
  <si>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</si>
  <si>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</si>
  <si>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</si>
  <si>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</si>
  <si>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</si>
  <si>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</si>
  <si>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</si>
  <si>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</si>
  <si>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</si>
  <si>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</si>
  <si>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</si>
  <si>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</si>
  <si>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</si>
  <si>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</si>
  <si>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</si>
  <si>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</si>
  <si>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</si>
  <si>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</si>
  <si>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</si>
  <si>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</si>
  <si>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</si>
  <si>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</si>
  <si>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</si>
  <si>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</si>
  <si>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</si>
  <si>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</si>
  <si>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</si>
  <si>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</si>
  <si>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</si>
  <si>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</si>
  <si>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</si>
  <si>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</si>
  <si>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</si>
  <si>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</si>
  <si>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</si>
  <si>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</si>
  <si>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</si>
  <si>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</si>
  <si>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</si>
  <si>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</si>
  <si>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</si>
  <si>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</si>
  <si>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</si>
  <si>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</si>
  <si>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</si>
  <si>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</si>
  <si>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</si>
  <si>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</si>
  <si>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</si>
  <si>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</si>
  <si>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</si>
  <si>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</si>
  <si>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</si>
  <si>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</si>
  <si>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</si>
  <si>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</si>
  <si>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</si>
  <si>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</si>
  <si>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</si>
  <si>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</si>
  <si>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</si>
  <si>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</si>
  <si>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</si>
  <si>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</si>
  <si>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</si>
  <si>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</si>
  <si>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</si>
  <si>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</si>
  <si>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</si>
  <si>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</si>
  <si>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</si>
  <si>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</si>
  <si>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</si>
  <si>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</si>
  <si>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</si>
  <si>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</si>
  <si>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</si>
  <si>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</si>
  <si>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</si>
  <si>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</si>
  <si>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</si>
  <si>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</si>
  <si>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</si>
  <si>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</si>
  <si>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</si>
  <si>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</si>
  <si>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</si>
  <si>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</si>
  <si>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</si>
  <si>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</si>
  <si>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</si>
  <si>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</si>
  <si>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</si>
  <si>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</si>
  <si>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</si>
  <si>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</si>
  <si>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</si>
  <si>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</si>
  <si>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</si>
  <si>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</si>
  <si>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</si>
  <si>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</si>
  <si>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</si>
  <si>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</si>
  <si>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</si>
  <si>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</si>
  <si>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</si>
  <si>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</si>
  <si>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</si>
  <si>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</si>
  <si>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</si>
  <si>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</si>
  <si>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</si>
  <si>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</si>
  <si>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</si>
  <si>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</si>
  <si>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</si>
  <si>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</si>
  <si>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</si>
  <si>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</si>
  <si>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</si>
  <si>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</si>
  <si>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</si>
  <si>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</si>
  <si>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</si>
  <si>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</si>
  <si>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</si>
  <si>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</si>
  <si>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</si>
  <si>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</si>
  <si>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</si>
  <si>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</si>
  <si>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</si>
  <si>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</si>
  <si>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</si>
  <si>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</si>
  <si>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</si>
  <si>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</si>
  <si>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</si>
  <si>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</si>
  <si>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</si>
  <si>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</si>
  <si>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</si>
  <si>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</si>
  <si>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</si>
  <si>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</si>
  <si>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</si>
  <si>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</si>
  <si>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</si>
  <si>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</si>
  <si>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</si>
  <si>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</si>
  <si>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</si>
  <si>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</si>
  <si>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</si>
  <si>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</si>
  <si>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</si>
  <si>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</si>
  <si>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</si>
  <si>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</si>
  <si>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</si>
  <si>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</si>
  <si>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</si>
  <si>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</si>
  <si>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</si>
  <si>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</si>
  <si>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</si>
  <si>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</si>
  <si>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</si>
  <si>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</si>
  <si>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</si>
  <si>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</si>
  <si>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</si>
  <si>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</si>
  <si>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</si>
  <si>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</si>
  <si>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</si>
  <si>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</si>
  <si>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</si>
  <si>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</si>
  <si>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</si>
  <si>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</si>
  <si>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</si>
  <si>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</si>
  <si>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</si>
  <si>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</si>
  <si>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</si>
  <si>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</si>
  <si>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</si>
  <si>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</si>
  <si>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</si>
  <si>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</si>
  <si>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</si>
  <si>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</si>
  <si>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</si>
  <si>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</si>
  <si>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</si>
  <si>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</si>
  <si>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</si>
  <si>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</si>
  <si>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</si>
  <si>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</si>
  <si>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</si>
  <si>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</si>
  <si>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</si>
  <si>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</si>
  <si>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</si>
  <si>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</si>
  <si>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</si>
  <si>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</si>
  <si>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</si>
  <si>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</si>
  <si>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</si>
  <si>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</si>
  <si>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</si>
  <si>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</si>
  <si>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</si>
  <si>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</si>
  <si>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</si>
  <si>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</si>
  <si>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</si>
  <si>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</si>
  <si>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</si>
  <si>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</si>
  <si>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</si>
  <si>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</si>
  <si>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</si>
  <si>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</si>
  <si>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</si>
  <si>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</si>
  <si>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</si>
  <si>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</si>
  <si>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</si>
  <si>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</si>
  <si>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</si>
  <si>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</si>
  <si>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</si>
  <si>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</si>
  <si>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</si>
  <si>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</si>
  <si>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</si>
  <si>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</si>
  <si>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</si>
  <si>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</si>
  <si>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</si>
  <si>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</si>
  <si>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</si>
  <si>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</si>
  <si>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</si>
  <si>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</si>
  <si>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</si>
  <si>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</si>
  <si>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</si>
  <si>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</si>
  <si>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</si>
  <si>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</si>
  <si>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</si>
  <si>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</si>
  <si>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</si>
  <si>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</si>
  <si>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</si>
  <si>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</si>
  <si>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</si>
  <si>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</si>
  <si>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</si>
  <si>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</si>
  <si>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</si>
  <si>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</si>
  <si>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</si>
  <si>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</si>
  <si>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</si>
  <si>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</si>
  <si>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</si>
  <si>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</si>
  <si>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</si>
  <si>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</si>
  <si>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</si>
  <si>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</si>
  <si>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</si>
  <si>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</si>
  <si>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</si>
  <si>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</si>
  <si>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</si>
  <si>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</si>
  <si>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</si>
  <si>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</si>
  <si>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</si>
  <si>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</si>
  <si>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</si>
  <si>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</si>
  <si>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</si>
  <si>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</si>
  <si>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</si>
  <si>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</si>
  <si>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</si>
  <si>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</si>
  <si>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</si>
  <si>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</si>
  <si>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</si>
  <si>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</si>
  <si>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</si>
  <si>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</si>
  <si>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</si>
  <si>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</si>
  <si>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</si>
  <si>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</si>
  <si>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</si>
  <si>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</si>
  <si>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</si>
  <si>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</si>
  <si>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</si>
  <si>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</si>
  <si>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</si>
  <si>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</si>
  <si>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</si>
  <si>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</si>
  <si>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</si>
  <si>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</si>
  <si>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</si>
  <si>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</si>
  <si>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</si>
  <si>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</si>
  <si>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</si>
  <si>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</si>
  <si>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</si>
  <si>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</si>
  <si>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</si>
  <si>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</si>
  <si>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</si>
  <si>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</si>
  <si>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</si>
  <si>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</si>
  <si>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</si>
  <si>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</si>
  <si>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</si>
  <si>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</si>
  <si>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</si>
  <si>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</si>
  <si>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</si>
  <si>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</si>
  <si>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</si>
  <si>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</si>
  <si>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</si>
  <si>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</si>
  <si>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</si>
  <si>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</si>
  <si>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</si>
  <si>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</si>
  <si>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</si>
  <si>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</si>
  <si>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</si>
  <si>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</si>
  <si>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</si>
  <si>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</si>
  <si>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</si>
  <si>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</si>
  <si>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</si>
  <si>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</si>
  <si>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</si>
  <si>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</si>
  <si>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</si>
  <si>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</si>
  <si>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</si>
  <si>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</si>
  <si>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</si>
  <si>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</si>
  <si>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</si>
  <si>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</si>
  <si>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</si>
  <si>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</si>
  <si>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</si>
  <si>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</si>
  <si>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</si>
  <si>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</si>
  <si>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</si>
  <si>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</si>
  <si>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</si>
  <si>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</si>
  <si>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</si>
  <si>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</si>
  <si>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</si>
  <si>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</si>
  <si>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</si>
  <si>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</si>
  <si>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</si>
  <si>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</si>
  <si>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</si>
  <si>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</si>
  <si>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</si>
  <si>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</si>
  <si>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</si>
  <si>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</si>
  <si>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</si>
  <si>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</si>
  <si>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</si>
  <si>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</si>
  <si>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</si>
  <si>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</si>
  <si>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</si>
  <si>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</si>
  <si>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</si>
  <si>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</si>
  <si>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</si>
  <si>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</si>
  <si>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</si>
  <si>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</si>
  <si>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</si>
  <si>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</si>
  <si>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</si>
  <si>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</si>
  <si>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</si>
  <si>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</si>
  <si>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</si>
  <si>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</si>
  <si>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</si>
  <si>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</si>
  <si>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</si>
  <si>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</si>
  <si>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</si>
  <si>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</si>
  <si>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</si>
  <si>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</si>
  <si>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</si>
  <si>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</si>
  <si>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</si>
  <si>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</si>
  <si>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</si>
  <si>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</si>
  <si>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</si>
  <si>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</si>
  <si>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</si>
  <si>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</si>
  <si>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</si>
  <si>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</si>
  <si>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</si>
  <si>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</si>
  <si>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</si>
  <si>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</si>
  <si>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</si>
  <si>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</si>
  <si>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</si>
  <si>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</si>
  <si>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</si>
  <si>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</si>
  <si>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</si>
  <si>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</si>
  <si>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</si>
  <si>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</si>
  <si>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</si>
  <si>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</si>
  <si>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</si>
  <si>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</si>
  <si>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</si>
  <si>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</si>
  <si>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</si>
  <si>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</si>
  <si>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</si>
  <si>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</si>
  <si>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</si>
  <si>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</si>
  <si>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</si>
  <si>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</si>
  <si>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</si>
  <si>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</si>
  <si>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</si>
  <si>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</si>
  <si>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</si>
  <si>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</si>
  <si>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</si>
  <si>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</si>
  <si>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</si>
  <si>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</si>
  <si>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</si>
  <si>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</si>
  <si>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</si>
  <si>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</si>
  <si>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</si>
  <si>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</si>
  <si>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</si>
  <si>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</si>
  <si>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</si>
  <si>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</si>
  <si>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</si>
  <si>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</si>
  <si>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</si>
  <si>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</si>
  <si>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</si>
  <si>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</si>
  <si>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</si>
  <si>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</si>
  <si>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</si>
  <si>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</si>
  <si>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</si>
  <si>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</si>
  <si>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</si>
  <si>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</si>
  <si>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</si>
  <si>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</si>
  <si>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</si>
  <si>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</si>
  <si>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</si>
  <si>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</si>
  <si>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</si>
  <si>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</si>
  <si>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</si>
  <si>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</si>
  <si>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</si>
  <si>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</si>
  <si>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</si>
  <si>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</si>
  <si>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</si>
  <si>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</si>
  <si>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</si>
  <si>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</si>
  <si>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</si>
  <si>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</si>
  <si>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</si>
  <si>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</si>
  <si>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</si>
  <si>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</si>
  <si>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</si>
  <si>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</si>
  <si>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</si>
  <si>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</si>
  <si>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</si>
  <si>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</si>
  <si>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</si>
  <si>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</si>
  <si>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</si>
  <si>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</si>
  <si>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</si>
  <si>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</si>
  <si>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</si>
  <si>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</si>
  <si>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</si>
  <si>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</si>
  <si>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</si>
  <si>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</si>
  <si>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</si>
  <si>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</si>
  <si>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</si>
  <si>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</si>
  <si>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</si>
  <si>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</si>
  <si>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</si>
  <si>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</si>
  <si>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</si>
  <si>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</si>
  <si>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</si>
  <si>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</si>
  <si>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</si>
  <si>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</si>
  <si>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</si>
  <si>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</si>
  <si>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</si>
  <si>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</si>
  <si>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</si>
  <si>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</si>
  <si>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</si>
  <si>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</si>
  <si>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</si>
  <si>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</si>
  <si>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</si>
  <si>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</si>
  <si>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</si>
  <si>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</si>
  <si>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</si>
  <si>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</si>
  <si>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</si>
  <si>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</si>
  <si>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</si>
  <si>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</si>
  <si>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</si>
  <si>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</si>
  <si>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</si>
  <si>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</si>
  <si>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</si>
  <si>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</si>
  <si>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</si>
  <si>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</si>
  <si>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</si>
  <si>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</si>
  <si>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</si>
  <si>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</si>
  <si>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</si>
  <si>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</si>
  <si>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</si>
  <si>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</si>
  <si>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</si>
  <si>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</si>
  <si>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</si>
  <si>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</si>
  <si>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</si>
  <si>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</si>
  <si>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</si>
  <si>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</si>
  <si>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</si>
  <si>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</si>
  <si>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</si>
  <si>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</si>
  <si>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</si>
  <si>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</si>
  <si>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</si>
  <si>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</si>
  <si>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</si>
  <si>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</si>
  <si>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</si>
  <si>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</si>
  <si>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</si>
  <si>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</si>
  <si>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</si>
  <si>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</si>
  <si>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</si>
  <si>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</si>
  <si>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</si>
  <si>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</si>
  <si>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</si>
  <si>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</si>
  <si>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</si>
  <si>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</si>
  <si>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</si>
  <si>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</si>
  <si>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</si>
  <si>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</si>
  <si>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</si>
  <si>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</si>
  <si>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</si>
  <si>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</si>
  <si>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</si>
  <si>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</si>
  <si>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</si>
  <si>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</si>
  <si>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</si>
  <si>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</si>
  <si>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</si>
  <si>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</si>
  <si>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</si>
  <si>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</si>
  <si>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</si>
  <si>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</si>
  <si>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</si>
  <si>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</si>
  <si>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</si>
  <si>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</si>
  <si>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</si>
  <si>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</si>
  <si>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</si>
  <si>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</si>
  <si>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</si>
  <si>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</si>
  <si>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</si>
  <si>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</si>
  <si>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</si>
  <si>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</si>
  <si>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</si>
  <si>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</si>
  <si>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</si>
  <si>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</si>
  <si>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</si>
  <si>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</si>
  <si>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</si>
  <si>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</si>
  <si>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</si>
  <si>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</si>
  <si>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</si>
  <si>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</si>
  <si>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</si>
  <si>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</si>
  <si>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</si>
  <si>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</si>
  <si>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</si>
  <si>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</si>
  <si>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</si>
  <si>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</si>
  <si>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</si>
  <si>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</si>
  <si>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</si>
  <si>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</si>
  <si>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</si>
  <si>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</si>
  <si>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</si>
  <si>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</si>
  <si>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</si>
  <si>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</si>
  <si>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</si>
  <si>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</si>
  <si>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</si>
  <si>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</si>
  <si>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</si>
  <si>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</si>
  <si>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</si>
  <si>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</si>
  <si>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</si>
  <si>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</si>
  <si>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</si>
  <si>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</si>
  <si>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</si>
  <si>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</si>
  <si>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</si>
  <si>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</si>
  <si>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</si>
  <si>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</si>
  <si>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</si>
  <si>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</si>
  <si>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</si>
  <si>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</si>
  <si>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</si>
  <si>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</si>
  <si>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</si>
  <si>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</si>
  <si>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</si>
  <si>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</si>
  <si>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</si>
  <si>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</si>
  <si>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</si>
  <si>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</si>
  <si>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</si>
  <si>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</si>
  <si>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</si>
  <si>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</si>
  <si>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</si>
  <si>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</si>
  <si>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</si>
  <si>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</si>
  <si>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</si>
  <si>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</si>
  <si>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</si>
  <si>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</si>
  <si>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</si>
  <si>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</si>
  <si>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</si>
  <si>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</si>
  <si>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</si>
  <si>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</si>
  <si>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</si>
  <si>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</si>
  <si>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</si>
  <si>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</si>
  <si>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</si>
  <si>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</si>
  <si>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</si>
  <si>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</si>
  <si>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</si>
  <si>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</si>
  <si>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</si>
  <si>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</si>
  <si>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</si>
  <si>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</si>
  <si>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</si>
  <si>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</si>
  <si>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</si>
  <si>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</si>
  <si>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</si>
  <si>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</si>
  <si>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</si>
  <si>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</si>
  <si>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</si>
  <si>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</si>
  <si>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</si>
  <si>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</si>
  <si>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</si>
  <si>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</si>
  <si>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</si>
  <si>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</si>
  <si>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</si>
  <si>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</si>
  <si>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</si>
  <si>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</si>
  <si>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</si>
  <si>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</si>
  <si>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</si>
  <si>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</si>
  <si>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</si>
  <si>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</si>
  <si>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</si>
  <si>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</si>
  <si>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</si>
  <si>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</si>
  <si>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</si>
  <si>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</si>
  <si>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</si>
  <si>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</si>
  <si>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</si>
  <si>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</si>
  <si>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</si>
  <si>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</si>
  <si>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</si>
  <si>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</si>
  <si>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</si>
  <si>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</si>
  <si>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</si>
  <si>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</si>
  <si>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</si>
  <si>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</si>
  <si>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</si>
  <si>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</si>
  <si>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</si>
  <si>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</si>
  <si>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</si>
  <si>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</si>
  <si>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</si>
  <si>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</si>
  <si>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</si>
  <si>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</si>
  <si>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</si>
  <si>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</si>
  <si>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</si>
  <si>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</si>
  <si>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</si>
  <si>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</si>
  <si>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</si>
  <si>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</si>
  <si>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</si>
  <si>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</si>
  <si>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</si>
  <si>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</si>
  <si>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</si>
  <si>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</si>
  <si>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</si>
  <si>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</si>
  <si>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</si>
  <si>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</si>
  <si>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</si>
  <si>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</si>
  <si>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</si>
  <si>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</si>
  <si>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</si>
  <si>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</si>
  <si>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</si>
  <si>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</si>
  <si>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</si>
  <si>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</si>
  <si>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</si>
  <si>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</si>
  <si>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</si>
  <si>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</si>
  <si>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</si>
  <si>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</si>
  <si>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</si>
  <si>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</si>
  <si>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</si>
  <si>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</si>
  <si>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</si>
  <si>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</si>
  <si>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</si>
  <si>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</si>
  <si>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</si>
  <si>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</si>
  <si>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</si>
  <si>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</si>
  <si>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</si>
  <si>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</si>
  <si>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</si>
  <si>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</si>
  <si>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</si>
  <si>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</si>
  <si>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</si>
  <si>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</si>
  <si>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</si>
  <si>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</si>
  <si>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</si>
  <si>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</si>
  <si>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</si>
  <si>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</si>
  <si>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</si>
  <si>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</si>
  <si>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</si>
  <si>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</si>
  <si>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</si>
  <si>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</si>
  <si>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</si>
  <si>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</si>
  <si>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</si>
  <si>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</si>
  <si>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</si>
  <si>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</si>
  <si>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</si>
  <si>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</si>
  <si>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</si>
  <si>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</si>
  <si>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</si>
  <si>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</si>
  <si>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</si>
  <si>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</si>
  <si>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</si>
  <si>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</si>
  <si>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</si>
  <si>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</si>
  <si>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</si>
  <si>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</si>
  <si>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</si>
  <si>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</si>
  <si>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</si>
  <si>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</si>
  <si>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</si>
  <si>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</si>
  <si>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</si>
  <si>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</si>
  <si>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</si>
  <si>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</si>
  <si>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</si>
  <si>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</si>
  <si>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</si>
  <si>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</si>
  <si>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</si>
  <si>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</si>
  <si>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</si>
  <si>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</si>
  <si>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</si>
  <si>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</si>
  <si>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</si>
  <si>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</si>
  <si>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</si>
  <si>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</si>
  <si>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</si>
  <si>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</si>
  <si>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</si>
  <si>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</si>
  <si>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</si>
  <si>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</si>
  <si>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</si>
  <si>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</si>
  <si>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</si>
  <si>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</si>
  <si>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</si>
  <si>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</si>
  <si>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</si>
  <si>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</si>
  <si>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</si>
  <si>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</si>
  <si>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</si>
  <si>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</si>
  <si>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</si>
  <si>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</si>
  <si>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</si>
  <si>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</si>
  <si>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</si>
  <si>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</si>
  <si>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</si>
  <si>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</si>
  <si>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</si>
  <si>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</si>
  <si>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</si>
  <si>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</si>
  <si>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</si>
  <si>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</si>
  <si>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</si>
  <si>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</si>
  <si>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</si>
  <si>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</si>
  <si>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</si>
  <si>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</si>
  <si>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</si>
  <si>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</si>
  <si>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</si>
  <si>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</si>
  <si>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</si>
  <si>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</si>
  <si>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</si>
  <si>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</si>
  <si>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</si>
  <si>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</si>
  <si>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</si>
  <si>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</si>
  <si>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</si>
  <si>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</si>
  <si>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</si>
  <si>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</si>
  <si>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</si>
  <si>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</si>
  <si>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</si>
  <si>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</si>
  <si>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</si>
  <si>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</si>
  <si>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</si>
  <si>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</si>
  <si>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</si>
  <si>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</si>
  <si>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</si>
  <si>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</si>
  <si>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</si>
  <si>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</si>
  <si>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</si>
  <si>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</si>
  <si>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</si>
  <si>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</si>
  <si>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</si>
  <si>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</si>
  <si>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</si>
  <si>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</si>
  <si>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</si>
  <si>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</si>
  <si>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</si>
  <si>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</si>
  <si>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</si>
  <si>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</si>
  <si>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</si>
  <si>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</si>
  <si>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</si>
  <si>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</si>
  <si>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</si>
  <si>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</si>
  <si>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</si>
  <si>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</si>
  <si>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</si>
  <si>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</si>
  <si>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</si>
  <si>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</si>
  <si>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</si>
  <si>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</si>
  <si>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</si>
  <si>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</si>
  <si>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</si>
  <si>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</si>
  <si>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</si>
  <si>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</si>
  <si>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</si>
  <si>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</si>
  <si>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</si>
  <si>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</si>
  <si>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</si>
  <si>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</si>
  <si>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</si>
  <si>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</si>
  <si>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</si>
  <si>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</si>
  <si>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</si>
  <si>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</si>
  <si>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</si>
  <si>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</si>
  <si>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</si>
  <si>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</si>
  <si>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</si>
  <si>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</si>
  <si>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</si>
  <si>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</si>
  <si>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</si>
  <si>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</si>
  <si>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</si>
  <si>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</si>
  <si>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</si>
  <si>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</si>
  <si>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</si>
  <si>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</si>
  <si>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</si>
  <si>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</si>
  <si>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</si>
  <si>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</si>
  <si>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</si>
  <si>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</si>
  <si>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</si>
  <si>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</si>
  <si>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</si>
  <si>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</si>
  <si>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</si>
  <si>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</si>
  <si>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</si>
  <si>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</si>
  <si>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</si>
  <si>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</si>
  <si>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</si>
  <si>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</si>
  <si>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</si>
  <si>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</si>
  <si>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</si>
  <si>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</si>
  <si>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</si>
  <si>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</si>
  <si>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</si>
  <si>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</si>
  <si>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</si>
  <si>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</si>
  <si>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</si>
  <si>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</si>
  <si>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</si>
  <si>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</si>
  <si>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</si>
  <si>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</si>
  <si>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</si>
  <si>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</si>
  <si>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</si>
  <si>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</si>
  <si>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</si>
  <si>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</si>
  <si>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</si>
  <si>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</si>
  <si>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</si>
  <si>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</si>
  <si>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</si>
  <si>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</si>
  <si>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</si>
  <si>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</si>
  <si>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</si>
  <si>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</si>
  <si>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</si>
  <si>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</si>
  <si>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</si>
  <si>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</si>
  <si>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</si>
  <si>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</si>
  <si>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</si>
  <si>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</si>
  <si>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</si>
  <si>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</si>
  <si>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</si>
  <si>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</si>
  <si>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</si>
  <si>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</si>
  <si>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</si>
  <si>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</si>
  <si>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</si>
  <si>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</si>
  <si>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</si>
  <si>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</si>
  <si>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</si>
  <si>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</si>
  <si>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</si>
  <si>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</si>
  <si>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</si>
  <si>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</si>
  <si>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</si>
  <si>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</si>
  <si>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</si>
  <si>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</si>
  <si>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</si>
  <si>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</si>
  <si>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</si>
  <si>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</si>
  <si>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</si>
  <si>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</si>
  <si>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</si>
  <si>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</si>
  <si>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</si>
  <si>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</si>
  <si>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</si>
  <si>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</si>
  <si>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</si>
  <si>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</si>
  <si>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</si>
  <si>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</si>
  <si>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</si>
  <si>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</si>
  <si>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</si>
  <si>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</si>
  <si>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</si>
  <si>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</si>
  <si>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</si>
  <si>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</si>
  <si>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</si>
  <si>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</si>
  <si>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</si>
  <si>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</si>
  <si>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</si>
  <si>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</si>
  <si>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</si>
  <si>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</si>
  <si>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</si>
  <si>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</si>
  <si>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</si>
  <si>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</si>
  <si>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</si>
  <si>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</si>
  <si>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</si>
  <si>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</si>
  <si>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</si>
  <si>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</si>
  <si>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</si>
  <si>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</si>
  <si>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</si>
  <si>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</si>
  <si>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</si>
  <si>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</si>
  <si>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</si>
  <si>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</si>
  <si>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</si>
  <si>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</si>
  <si>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</si>
  <si>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</si>
  <si>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</si>
  <si>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</si>
  <si>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</si>
  <si>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</si>
  <si>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</si>
  <si>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</si>
  <si>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</si>
  <si>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</si>
  <si>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</si>
  <si>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</si>
  <si>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</si>
  <si>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</si>
  <si>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</si>
  <si>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</si>
  <si>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</si>
  <si>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</si>
  <si>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</si>
  <si>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</si>
  <si>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</si>
  <si>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</si>
  <si>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</si>
  <si>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</si>
  <si>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</si>
  <si>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</si>
  <si>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</si>
  <si>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</si>
  <si>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</si>
  <si>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</si>
  <si>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</si>
  <si>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</si>
  <si>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</si>
  <si>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</si>
  <si>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</si>
  <si>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</si>
  <si>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</si>
  <si>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</si>
  <si>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</si>
  <si>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</si>
  <si>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</si>
  <si>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</si>
  <si>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</si>
  <si>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</si>
  <si>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</si>
  <si>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</si>
  <si>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</si>
  <si>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</si>
  <si>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</si>
  <si>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</si>
  <si>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</si>
  <si>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</si>
  <si>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</si>
  <si>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</si>
  <si>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</si>
  <si>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</si>
  <si>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</si>
  <si>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</si>
  <si>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</si>
  <si>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</si>
  <si>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</si>
  <si>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</si>
  <si>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</si>
  <si>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</si>
  <si>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</si>
  <si>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</si>
  <si>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</si>
  <si>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</si>
  <si>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</si>
  <si>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</si>
  <si>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</si>
  <si>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</si>
  <si>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</si>
  <si>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</si>
  <si>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</si>
  <si>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</si>
  <si>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</si>
  <si>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</si>
  <si>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</si>
  <si>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</si>
  <si>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</si>
  <si>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</si>
  <si>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</si>
  <si>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</si>
  <si>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</si>
  <si>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</si>
  <si>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</si>
  <si>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</si>
  <si>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</si>
  <si>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</si>
  <si>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</si>
  <si>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</si>
  <si>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</si>
  <si>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</si>
  <si>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</si>
  <si>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</si>
  <si>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</si>
  <si>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</si>
  <si>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</si>
  <si>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</si>
  <si>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</si>
  <si>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</si>
  <si>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</si>
  <si>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</si>
  <si>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</si>
  <si>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</si>
  <si>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</si>
  <si>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</si>
  <si>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</si>
  <si>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</si>
  <si>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</si>
  <si>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</si>
  <si>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</si>
  <si>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</si>
  <si>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</si>
  <si>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</si>
  <si>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</si>
  <si>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</si>
  <si>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</si>
  <si>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</si>
  <si>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</si>
  <si>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</si>
  <si>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</si>
  <si>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</si>
  <si>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</si>
  <si>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</si>
  <si>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</si>
  <si>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</si>
  <si>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</si>
  <si>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</si>
  <si>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</si>
  <si>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</si>
  <si>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</si>
  <si>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</si>
  <si>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</si>
  <si>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</si>
  <si>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</si>
  <si>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</si>
  <si>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</si>
  <si>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</si>
  <si>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</si>
  <si>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</si>
  <si>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</si>
  <si>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</si>
  <si>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</si>
  <si>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</si>
  <si>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</si>
  <si>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</si>
  <si>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</si>
  <si>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</si>
  <si>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</si>
  <si>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</si>
  <si>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</si>
  <si>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</si>
  <si>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</si>
  <si>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</si>
  <si>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</si>
  <si>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</si>
  <si>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</si>
  <si>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</si>
  <si>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</si>
  <si>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</si>
  <si>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</si>
  <si>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</si>
  <si>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</si>
  <si>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</si>
  <si>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</si>
  <si>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</si>
  <si>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</si>
  <si>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</si>
  <si>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</si>
  <si>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</si>
  <si>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</si>
  <si>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</si>
  <si>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</si>
  <si>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</si>
  <si>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</si>
  <si>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</si>
  <si>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</si>
  <si>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</si>
  <si>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</si>
  <si>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</si>
  <si>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</si>
  <si>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</si>
  <si>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</si>
  <si>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</si>
  <si>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</si>
  <si>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</si>
  <si>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</si>
  <si>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</si>
  <si>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</si>
  <si>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</si>
  <si>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</si>
  <si>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</si>
  <si>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</si>
  <si>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</si>
  <si>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</si>
  <si>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</si>
  <si>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</si>
  <si>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</si>
  <si>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</si>
  <si>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</si>
  <si>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</si>
  <si>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</si>
  <si>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</si>
  <si>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</si>
  <si>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</si>
  <si>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</si>
  <si>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</si>
  <si>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</si>
  <si>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</si>
  <si>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</si>
  <si>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</si>
  <si>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</si>
  <si>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</si>
  <si>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</si>
  <si>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</si>
  <si>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</si>
  <si>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</si>
  <si>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</si>
  <si>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</si>
  <si>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</si>
  <si>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</si>
  <si>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</si>
  <si>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</si>
  <si>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</si>
  <si>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</si>
  <si>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</si>
  <si>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</si>
  <si>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</si>
  <si>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</si>
  <si>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</si>
  <si>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</si>
  <si>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</si>
  <si>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</si>
  <si>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</si>
  <si>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</si>
  <si>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</si>
  <si>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</si>
  <si>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</si>
  <si>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</si>
  <si>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</si>
  <si>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</si>
  <si>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</si>
  <si>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</si>
  <si>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</si>
  <si>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</si>
  <si>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</si>
  <si>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</si>
  <si>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</si>
  <si>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</si>
  <si>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</si>
  <si>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</si>
  <si>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</si>
  <si>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</si>
  <si>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</si>
  <si>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</si>
  <si>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</si>
  <si>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</si>
  <si>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</si>
  <si>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</si>
  <si>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</si>
  <si>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</si>
  <si>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</si>
  <si>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</si>
  <si>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</si>
  <si>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</si>
  <si>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</si>
  <si>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</si>
  <si>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</si>
  <si>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</si>
  <si>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</si>
  <si>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</si>
  <si>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</si>
  <si>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</si>
  <si>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</si>
  <si>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</si>
  <si>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</si>
  <si>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</si>
  <si>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</si>
  <si>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</si>
  <si>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</si>
  <si>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</si>
  <si>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</si>
  <si>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</si>
  <si>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</si>
  <si>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</si>
  <si>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</si>
  <si>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</si>
  <si>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</si>
  <si>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</si>
  <si>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</si>
  <si>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</si>
  <si>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</si>
  <si>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</si>
  <si>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</si>
  <si>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</si>
  <si>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</si>
  <si>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</si>
  <si>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</si>
  <si>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</si>
  <si>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</si>
  <si>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</si>
  <si>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</si>
  <si>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</si>
  <si>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</si>
  <si>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</si>
  <si>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</si>
  <si>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</si>
  <si>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</si>
  <si>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</si>
  <si>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</si>
  <si>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</si>
  <si>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</si>
  <si>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</si>
  <si>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</si>
  <si>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</si>
  <si>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</si>
  <si>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</si>
  <si>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</si>
  <si>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</si>
  <si>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</si>
  <si>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</si>
  <si>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</si>
  <si>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</si>
  <si>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</si>
  <si>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</si>
  <si>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</si>
  <si>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</si>
  <si>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</si>
  <si>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</si>
  <si>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</si>
  <si>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</si>
  <si>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</si>
  <si>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</si>
  <si>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</si>
  <si>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</si>
  <si>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</si>
  <si>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</si>
  <si>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</si>
  <si>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</si>
  <si>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</si>
  <si>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</si>
  <si>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</si>
  <si>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</si>
  <si>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</si>
  <si>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</si>
  <si>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</si>
  <si>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</si>
  <si>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</si>
  <si>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</si>
  <si>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</si>
  <si>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</si>
  <si>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</si>
  <si>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</si>
  <si>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</si>
  <si>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</si>
  <si>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</si>
  <si>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</si>
  <si>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</si>
  <si>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</si>
  <si>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</si>
  <si>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</si>
  <si>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</si>
  <si>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</si>
  <si>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</si>
  <si>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</si>
  <si>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</si>
  <si>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</si>
  <si>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</si>
  <si>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</si>
  <si>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</si>
  <si>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</si>
  <si>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</si>
  <si>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</si>
  <si>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</si>
  <si>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</si>
  <si>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</si>
  <si>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</si>
  <si>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</si>
  <si>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</si>
  <si>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</si>
  <si>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</si>
  <si>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</si>
  <si>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</si>
  <si>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</si>
  <si>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</si>
  <si>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</si>
  <si>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</si>
  <si>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</si>
  <si>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</si>
  <si>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</si>
  <si>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</si>
  <si>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</si>
  <si>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</si>
  <si>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</si>
  <si>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</si>
  <si>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</si>
  <si>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</si>
  <si>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</si>
  <si>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</si>
  <si>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</si>
  <si>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</si>
  <si>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</si>
  <si>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</si>
  <si>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</si>
  <si>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</si>
  <si>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</si>
  <si>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</si>
  <si>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</si>
  <si>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</si>
  <si>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</si>
  <si>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</si>
  <si>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</si>
  <si>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</si>
  <si>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</si>
  <si>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</si>
  <si>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</si>
  <si>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</si>
  <si>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</si>
  <si>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</si>
  <si>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</si>
  <si>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</si>
  <si>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</si>
  <si>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</si>
  <si>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</si>
  <si>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</si>
  <si>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</si>
  <si>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</si>
  <si>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</si>
  <si>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</si>
  <si>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</si>
  <si>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</si>
  <si>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</si>
  <si>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</si>
  <si>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</si>
  <si>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</si>
  <si>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</si>
  <si>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</si>
  <si>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</si>
  <si>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</si>
  <si>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</si>
  <si>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</si>
  <si>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</si>
  <si>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</si>
  <si>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</si>
  <si>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</si>
  <si>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</si>
  <si>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</si>
  <si>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</si>
  <si>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</si>
  <si>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</si>
  <si>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</si>
  <si>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</si>
  <si>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</si>
  <si>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</si>
  <si>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</si>
  <si>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</si>
  <si>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</si>
  <si>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</si>
  <si>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</si>
  <si>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</si>
  <si>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</si>
  <si>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</si>
  <si>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</si>
  <si>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</si>
  <si>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</si>
  <si>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</si>
  <si>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</si>
  <si>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</si>
  <si>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</si>
  <si>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</si>
  <si>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</si>
  <si>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</si>
  <si>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</si>
  <si>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</si>
  <si>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</si>
  <si>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</si>
  <si>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</si>
  <si>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</si>
  <si>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</si>
  <si>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</si>
  <si>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</si>
  <si>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</si>
  <si>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</si>
  <si>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</si>
  <si>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</si>
  <si>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</si>
  <si>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</si>
  <si>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</si>
  <si>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</si>
  <si>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</si>
  <si>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</si>
  <si>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</si>
  <si>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</si>
  <si>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</si>
  <si>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</si>
  <si>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</si>
  <si>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</si>
  <si>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</si>
  <si>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</si>
  <si>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</si>
  <si>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</si>
  <si>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</si>
  <si>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</si>
  <si>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</si>
  <si>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</si>
  <si>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</si>
  <si>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</si>
  <si>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</si>
  <si>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</si>
  <si>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</si>
  <si>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</si>
  <si>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</si>
  <si>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</si>
  <si>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</si>
  <si>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</si>
  <si>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</si>
  <si>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</si>
  <si>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</si>
  <si>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</si>
  <si>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</si>
  <si>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</si>
  <si>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</si>
  <si>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</si>
  <si>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</si>
  <si>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</si>
  <si>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</si>
  <si>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</si>
  <si>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</si>
  <si>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</si>
  <si>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</si>
  <si>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</si>
  <si>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</si>
  <si>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</si>
  <si>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</si>
  <si>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</si>
  <si>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</si>
  <si>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</si>
  <si>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</si>
  <si>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</si>
  <si>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</si>
  <si>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</si>
  <si>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</si>
  <si>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</si>
  <si>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</si>
  <si>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</si>
  <si>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</si>
  <si>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</si>
  <si>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</si>
  <si>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</si>
  <si>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</si>
  <si>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</si>
  <si>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</si>
  <si>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</si>
  <si>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</si>
  <si>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</si>
  <si>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</si>
  <si>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</si>
  <si>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</si>
  <si>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</si>
  <si>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</si>
  <si>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</si>
  <si>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</si>
  <si>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</si>
  <si>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</si>
  <si>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</si>
  <si>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</si>
  <si>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</si>
  <si>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</si>
  <si>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</si>
  <si>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</si>
  <si>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</si>
  <si>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</si>
  <si>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</si>
  <si>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</si>
  <si>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</si>
  <si>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</si>
  <si>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</si>
  <si>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</si>
  <si>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</si>
  <si>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</si>
  <si>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</si>
  <si>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</si>
  <si>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</si>
  <si>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</si>
  <si>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</si>
  <si>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</si>
  <si>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</si>
  <si>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</si>
  <si>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</si>
  <si>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</si>
  <si>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</si>
  <si>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</si>
  <si>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</si>
  <si>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</si>
  <si>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</si>
  <si>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</si>
  <si>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</si>
  <si>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</si>
  <si>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</si>
  <si>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</si>
  <si>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</si>
  <si>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</si>
  <si>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</si>
  <si>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</si>
  <si>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</si>
  <si>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</si>
  <si>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</si>
  <si>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</si>
  <si>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</si>
  <si>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</si>
  <si>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</si>
  <si>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</si>
  <si>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</si>
  <si>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</si>
  <si>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</si>
  <si>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</si>
  <si>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</si>
  <si>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</si>
  <si>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</si>
  <si>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</si>
  <si>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</si>
  <si>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</si>
  <si>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</si>
  <si>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</si>
  <si>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</si>
  <si>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</si>
  <si>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</si>
  <si>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</si>
  <si>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</si>
  <si>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</si>
  <si>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</si>
  <si>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</si>
  <si>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</si>
  <si>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</si>
  <si>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</si>
  <si>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</si>
  <si>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</si>
  <si>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</si>
  <si>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</si>
  <si>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</si>
  <si>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</si>
  <si>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</si>
  <si>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</si>
  <si>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</si>
  <si>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</si>
  <si>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</si>
  <si>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</si>
  <si>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</si>
  <si>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</si>
  <si>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</si>
  <si>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</si>
  <si>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</si>
  <si>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</si>
  <si>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</si>
  <si>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</si>
  <si>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</si>
  <si>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</si>
  <si>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</si>
  <si>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</si>
  <si>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</si>
  <si>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</si>
  <si>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</si>
  <si>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</si>
  <si>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</si>
  <si>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</si>
  <si>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</si>
  <si>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</si>
  <si>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</si>
  <si>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</si>
  <si>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</si>
  <si>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</si>
  <si>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</si>
  <si>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</si>
  <si>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</si>
  <si>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</si>
  <si>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</si>
  <si>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</si>
  <si>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</si>
  <si>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</si>
  <si>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</si>
  <si>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</si>
  <si>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</si>
  <si>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</si>
  <si>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</si>
  <si>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</si>
  <si>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</si>
  <si>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</si>
  <si>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</si>
  <si>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</si>
  <si>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</si>
  <si>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</si>
  <si>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</si>
  <si>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</si>
  <si>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</si>
  <si>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</si>
  <si>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</si>
  <si>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</si>
  <si>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</si>
  <si>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</si>
  <si>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</si>
  <si>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</si>
  <si>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</si>
  <si>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</si>
  <si>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</si>
  <si>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</si>
  <si>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</si>
  <si>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</si>
  <si>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</si>
  <si>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</si>
  <si>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</si>
  <si>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</si>
  <si>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</si>
  <si>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</si>
  <si>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</si>
  <si>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</si>
  <si>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</si>
  <si>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</si>
  <si>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</si>
  <si>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</si>
  <si>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</si>
  <si>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</si>
  <si>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</si>
  <si>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</si>
  <si>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</si>
  <si>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</si>
  <si>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</si>
  <si>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</si>
  <si>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</si>
  <si>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</si>
  <si>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</si>
  <si>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</si>
  <si>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</si>
  <si>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</si>
  <si>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</si>
  <si>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</si>
  <si>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</si>
  <si>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</si>
  <si>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</si>
  <si>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</si>
  <si>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</si>
  <si>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</si>
  <si>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</si>
  <si>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</si>
  <si>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</si>
  <si>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</si>
  <si>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</si>
  <si>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</si>
  <si>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</si>
  <si>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</si>
  <si>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</si>
  <si>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</si>
  <si>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</si>
  <si>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</si>
  <si>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</si>
  <si>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</si>
  <si>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</si>
  <si>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</si>
  <si>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</si>
  <si>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</si>
  <si>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</si>
  <si>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</si>
  <si>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</si>
  <si>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</si>
  <si>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</si>
  <si>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</si>
  <si>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</si>
  <si>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</si>
  <si>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</si>
  <si>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</si>
  <si>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</si>
  <si>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</si>
  <si>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</si>
  <si>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</si>
  <si>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</si>
  <si>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</si>
  <si>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</si>
  <si>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</si>
  <si>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</si>
  <si>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</si>
  <si>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</si>
  <si>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</si>
  <si>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</si>
  <si>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</si>
  <si>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</si>
  <si>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</si>
  <si>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</si>
  <si>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</si>
  <si>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</si>
  <si>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</si>
  <si>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</si>
  <si>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</si>
  <si>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</si>
  <si>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</si>
  <si>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</si>
  <si>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</si>
  <si>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</si>
  <si>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</si>
  <si>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</si>
  <si>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</si>
  <si>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</si>
  <si>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</si>
  <si>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</si>
  <si>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</si>
  <si>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</si>
  <si>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</si>
  <si>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</si>
  <si>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</si>
  <si>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</si>
  <si>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</si>
  <si>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</si>
  <si>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</si>
  <si>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</si>
  <si>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</si>
  <si>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</si>
  <si>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</si>
  <si>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</si>
  <si>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</si>
  <si>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</si>
  <si>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</si>
  <si>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</si>
  <si>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</si>
  <si>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</si>
  <si>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</si>
  <si>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</si>
  <si>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</si>
  <si>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</si>
  <si>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</si>
  <si>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</si>
  <si>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</si>
  <si>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</si>
  <si>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</si>
  <si>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</si>
  <si>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</si>
  <si>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</si>
  <si>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</si>
  <si>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</si>
  <si>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</si>
  <si>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</si>
  <si>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</si>
  <si>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</si>
  <si>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</si>
  <si>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</si>
  <si>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</si>
  <si>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</si>
  <si>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</si>
  <si>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</si>
  <si>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</si>
  <si>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</si>
  <si>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</si>
  <si>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</si>
  <si>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</si>
  <si>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</si>
  <si>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</si>
  <si>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</si>
  <si>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</si>
  <si>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</si>
  <si>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</si>
  <si>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</si>
  <si>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</si>
  <si>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</si>
  <si>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</si>
  <si>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</si>
  <si>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</si>
  <si>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</si>
  <si>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</si>
  <si>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</si>
  <si>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</si>
  <si>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</si>
  <si>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</si>
  <si>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</si>
  <si>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</si>
  <si>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</si>
  <si>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</si>
  <si>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</si>
  <si>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</si>
  <si>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</si>
  <si>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</si>
  <si>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</si>
  <si>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</si>
  <si>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</si>
  <si>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</si>
  <si>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</si>
  <si>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</si>
  <si>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</si>
  <si>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</si>
  <si>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</si>
  <si>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</si>
  <si>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</si>
  <si>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</si>
  <si>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</si>
  <si>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</si>
  <si>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</si>
  <si>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</si>
  <si>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</si>
  <si>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</si>
  <si>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</si>
  <si>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</si>
  <si>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</si>
  <si>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</si>
  <si>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</si>
  <si>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</si>
  <si>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</si>
  <si>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</si>
  <si>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</si>
  <si>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</si>
  <si>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</si>
  <si>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</si>
  <si>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</si>
  <si>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</si>
  <si>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</si>
  <si>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</si>
  <si>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</si>
  <si>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</si>
  <si>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</si>
  <si>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</si>
  <si>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</si>
  <si>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</si>
  <si>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</si>
  <si>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</si>
  <si>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</si>
  <si>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</si>
  <si>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</si>
  <si>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</si>
  <si>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</si>
  <si>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</si>
  <si>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</si>
  <si>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</si>
  <si>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</si>
  <si>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</si>
  <si>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</si>
  <si>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</si>
  <si>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</si>
  <si>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</si>
  <si>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</si>
  <si>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</si>
  <si>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</si>
  <si>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</si>
  <si>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</si>
  <si>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</si>
  <si>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</si>
  <si>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</si>
  <si>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</si>
  <si>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</si>
  <si>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</si>
  <si>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</si>
  <si>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</si>
  <si>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</si>
  <si>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</si>
  <si>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</si>
  <si>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</si>
  <si>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</si>
  <si>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</si>
  <si>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</si>
  <si>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</si>
  <si>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</si>
  <si>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</si>
  <si>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</si>
  <si>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</si>
  <si>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</si>
  <si>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</si>
  <si>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</si>
  <si>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</si>
  <si>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</si>
  <si>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</si>
  <si>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</si>
  <si>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</si>
  <si>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</si>
  <si>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</si>
  <si>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</si>
  <si>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</si>
  <si>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</si>
  <si>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</si>
  <si>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</si>
  <si>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</si>
  <si>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</si>
  <si>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</si>
  <si>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</si>
  <si>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</si>
  <si>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</si>
  <si>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</si>
  <si>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</si>
  <si>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</si>
  <si>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</si>
  <si>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</si>
  <si>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</si>
  <si>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</si>
  <si>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</si>
  <si>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</si>
  <si>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</si>
  <si>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</si>
  <si>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</si>
  <si>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</si>
  <si>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</si>
  <si>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</si>
  <si>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</si>
  <si>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</si>
  <si>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</si>
  <si>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</si>
  <si>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</si>
  <si>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</si>
  <si>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</si>
  <si>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</si>
  <si>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</si>
  <si>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</si>
  <si>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</si>
  <si>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</si>
  <si>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</si>
  <si>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</si>
  <si>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</si>
  <si>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</si>
  <si>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</si>
  <si>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</si>
  <si>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</si>
  <si>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</si>
  <si>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</si>
  <si>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</si>
  <si>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</si>
  <si>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</si>
  <si>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</si>
  <si>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</si>
  <si>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</si>
  <si>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</si>
  <si>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</si>
  <si>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</si>
  <si>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</si>
  <si>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</si>
  <si>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</si>
  <si>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</si>
  <si>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</si>
  <si>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</si>
  <si>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</si>
  <si>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</si>
  <si>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</si>
  <si>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</si>
  <si>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</si>
  <si>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</si>
  <si>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</si>
  <si>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</si>
  <si>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</si>
  <si>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</si>
  <si>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</si>
  <si>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</si>
  <si>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</si>
  <si>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</si>
  <si>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</si>
  <si>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</si>
  <si>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</si>
  <si>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</si>
  <si>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</si>
  <si>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</si>
  <si>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</si>
  <si>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</si>
  <si>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</si>
  <si>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</si>
  <si>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</si>
  <si>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</si>
  <si>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</si>
  <si>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</si>
  <si>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</si>
  <si>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</si>
  <si>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</si>
  <si>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</si>
  <si>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</si>
  <si>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</si>
  <si>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</si>
  <si>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</si>
  <si>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</si>
  <si>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</si>
  <si>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</si>
  <si>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</si>
  <si>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</si>
  <si>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</si>
  <si>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</si>
  <si>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</si>
  <si>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</si>
  <si>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</si>
  <si>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</si>
  <si>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</si>
  <si>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</si>
  <si>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</si>
  <si>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</si>
  <si>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</si>
  <si>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</si>
  <si>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</si>
  <si>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</si>
  <si>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</si>
  <si>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</si>
  <si>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</si>
  <si>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</si>
  <si>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</si>
  <si>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</si>
  <si>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</si>
  <si>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</si>
  <si>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</si>
  <si>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</si>
  <si>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</si>
  <si>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</si>
  <si>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</si>
  <si>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</si>
  <si>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</si>
  <si>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</si>
  <si>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</si>
  <si>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</si>
  <si>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</si>
  <si>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</si>
  <si>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</si>
  <si>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</si>
  <si>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</si>
  <si>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</si>
  <si>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</si>
  <si>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</si>
  <si>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</si>
  <si>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</si>
  <si>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</si>
  <si>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</si>
  <si>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</si>
  <si>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</si>
  <si>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</si>
  <si>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</si>
  <si>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</si>
  <si>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</si>
  <si>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</si>
  <si>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</si>
  <si>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</si>
  <si>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</si>
  <si>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</si>
  <si>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</si>
  <si>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</si>
  <si>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</si>
  <si>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</si>
  <si>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</si>
  <si>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</si>
  <si>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</si>
  <si>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</si>
  <si>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</si>
  <si>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</si>
  <si>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</si>
  <si>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</si>
  <si>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</si>
  <si>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</si>
  <si>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</si>
  <si>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</si>
  <si>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</si>
  <si>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</si>
  <si>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</si>
  <si>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</si>
  <si>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</si>
  <si>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</si>
  <si>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</si>
  <si>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</si>
  <si>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</si>
  <si>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</si>
  <si>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</si>
  <si>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</si>
  <si>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</si>
  <si>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</si>
  <si>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</si>
  <si>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</si>
  <si>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</si>
  <si>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</si>
  <si>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</si>
  <si>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</si>
  <si>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</si>
  <si>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</si>
  <si>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</si>
  <si>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</si>
  <si>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</si>
  <si>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</si>
  <si>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</si>
  <si>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</si>
  <si>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</si>
  <si>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</si>
  <si>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</si>
  <si>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</si>
  <si>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</si>
  <si>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</si>
  <si>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</si>
  <si>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</si>
  <si>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</si>
  <si>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</si>
  <si>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</si>
  <si>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</si>
  <si>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</si>
  <si>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</si>
  <si>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</si>
  <si>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</si>
  <si>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</si>
  <si>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</si>
  <si>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</si>
  <si>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</si>
  <si>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</si>
  <si>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</si>
  <si>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</si>
  <si>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</si>
  <si>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</si>
  <si>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</si>
  <si>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</si>
  <si>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</si>
  <si>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</si>
  <si>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</si>
  <si>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</si>
  <si>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</si>
  <si>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</si>
  <si>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</si>
  <si>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</si>
  <si>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</si>
  <si>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</si>
  <si>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</si>
  <si>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</si>
  <si>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</si>
  <si>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</si>
  <si>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</si>
  <si>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</si>
  <si>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</si>
  <si>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</si>
  <si>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</si>
  <si>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</si>
  <si>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</si>
  <si>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</si>
  <si>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</si>
  <si>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</si>
  <si>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</si>
  <si>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</si>
  <si>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</si>
  <si>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</si>
  <si>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</si>
  <si>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</si>
  <si>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</si>
  <si>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</si>
  <si>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</si>
  <si>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</si>
  <si>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</si>
  <si>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</si>
  <si>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</si>
  <si>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</si>
  <si>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</si>
  <si>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</si>
  <si>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</si>
  <si>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</si>
  <si>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</si>
  <si>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</si>
  <si>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</si>
  <si>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</si>
  <si>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</si>
  <si>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</si>
  <si>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</si>
  <si>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</si>
  <si>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</si>
  <si>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</si>
  <si>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</si>
  <si>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</si>
  <si>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</si>
  <si>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</si>
  <si>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</si>
  <si>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</si>
  <si>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</si>
  <si>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</si>
  <si>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</si>
  <si>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</si>
  <si>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</si>
  <si>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</si>
  <si>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</si>
  <si>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</si>
  <si>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</si>
  <si>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</si>
  <si>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</si>
  <si>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</si>
  <si>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</si>
  <si>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</si>
  <si>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</si>
  <si>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</si>
  <si>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</si>
  <si>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</si>
  <si>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</si>
  <si>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</si>
  <si>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</si>
  <si>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</si>
  <si>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</si>
  <si>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</si>
  <si>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</si>
  <si>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</si>
  <si>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</si>
  <si>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</si>
  <si>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</si>
  <si>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</si>
  <si>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</si>
  <si>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</si>
  <si>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</si>
  <si>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</si>
  <si>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</si>
  <si>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</si>
  <si>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</si>
  <si>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</si>
  <si>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</si>
  <si>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</si>
  <si>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</si>
  <si>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</si>
  <si>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</si>
  <si>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</si>
  <si>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</si>
  <si>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</si>
  <si>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</si>
  <si>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</si>
  <si>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</si>
  <si>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</si>
  <si>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</si>
  <si>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</si>
  <si>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</si>
  <si>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</si>
  <si>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</si>
  <si>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</si>
  <si>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</si>
  <si>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</si>
  <si>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</si>
  <si>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</si>
  <si>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</si>
  <si>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</si>
  <si>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</si>
  <si>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</si>
  <si>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</si>
  <si>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</si>
  <si>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</si>
  <si>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</si>
  <si>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</si>
  <si>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</si>
  <si>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</si>
  <si>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</si>
  <si>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</si>
  <si>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</si>
  <si>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</si>
  <si>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</si>
  <si>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</si>
  <si>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</si>
  <si>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</si>
  <si>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</si>
  <si>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</si>
  <si>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</si>
  <si>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</si>
  <si>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</si>
  <si>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</si>
  <si>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</si>
  <si>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</si>
  <si>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</si>
  <si>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</si>
  <si>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</si>
  <si>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</si>
  <si>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</si>
  <si>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</si>
  <si>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</si>
  <si>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</si>
  <si>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</si>
  <si>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</si>
  <si>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</si>
  <si>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</si>
  <si>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</si>
  <si>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</si>
  <si>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</si>
  <si>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</si>
  <si>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</si>
  <si>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</si>
  <si>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</si>
  <si>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</si>
  <si>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</si>
  <si>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</si>
  <si>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</si>
  <si>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</si>
  <si>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</si>
  <si>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</si>
  <si>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</si>
  <si>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</si>
  <si>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</si>
  <si>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</si>
  <si>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</si>
  <si>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</si>
  <si>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</si>
  <si>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</si>
  <si>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</si>
  <si>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</si>
  <si>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</si>
  <si>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</si>
  <si>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</si>
  <si>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</si>
  <si>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</si>
  <si>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</si>
  <si>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</si>
  <si>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</si>
  <si>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</si>
  <si>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</si>
  <si>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</si>
  <si>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</si>
  <si>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</si>
  <si>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</si>
  <si>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</si>
  <si>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</si>
  <si>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</si>
  <si>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</si>
  <si>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</si>
  <si>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</si>
  <si>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</si>
  <si>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</si>
  <si>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</si>
  <si>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</si>
  <si>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</si>
  <si>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</si>
  <si>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</si>
  <si>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</si>
  <si>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</si>
  <si>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</si>
  <si>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</si>
  <si>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</si>
  <si>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</si>
  <si>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</si>
  <si>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</si>
  <si>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</si>
  <si>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</si>
  <si>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</si>
  <si>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</si>
  <si>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</si>
  <si>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</si>
  <si>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</si>
  <si>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</si>
  <si>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</si>
  <si>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</si>
  <si>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</si>
  <si>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</si>
  <si>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</si>
  <si>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</si>
  <si>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</si>
  <si>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</si>
  <si>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</si>
  <si>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</si>
  <si>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</si>
  <si>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</si>
  <si>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</si>
  <si>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</si>
  <si>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</si>
  <si>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</si>
  <si>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</si>
  <si>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</si>
  <si>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</si>
  <si>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</si>
  <si>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</si>
  <si>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</si>
  <si>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</si>
  <si>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</si>
  <si>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</si>
  <si>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</si>
  <si>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</si>
  <si>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</si>
  <si>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</si>
  <si>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</si>
  <si>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</si>
  <si>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</si>
  <si>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</si>
  <si>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</si>
  <si>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</si>
  <si>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</si>
  <si>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</si>
  <si>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</si>
  <si>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</si>
  <si>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</si>
  <si>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</si>
  <si>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</si>
  <si>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</si>
  <si>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</si>
  <si>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</si>
  <si>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</si>
  <si>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</si>
  <si>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</si>
  <si>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</si>
  <si>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</si>
  <si>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</si>
  <si>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</si>
  <si>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</si>
  <si>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</si>
  <si>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</si>
  <si>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</si>
  <si>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</si>
  <si>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</si>
  <si>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</si>
  <si>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</si>
  <si>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</si>
  <si>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</si>
  <si>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</si>
  <si>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</si>
  <si>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</si>
  <si>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</si>
  <si>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</si>
  <si>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</si>
  <si>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</si>
  <si>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</si>
  <si>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</si>
  <si>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</si>
  <si>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</si>
  <si>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</si>
  <si>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</si>
  <si>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</si>
  <si>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</si>
  <si>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</si>
  <si>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</si>
  <si>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</si>
  <si>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</si>
  <si>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</si>
  <si>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</si>
  <si>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</si>
  <si>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</si>
  <si>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</si>
  <si>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</si>
  <si>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</si>
  <si>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</si>
  <si>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</si>
  <si>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</si>
  <si>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</si>
  <si>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</si>
  <si>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</si>
  <si>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</si>
  <si>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</si>
  <si>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</si>
  <si>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</si>
  <si>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</si>
  <si>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</si>
  <si>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</si>
  <si>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</si>
  <si>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</si>
  <si>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</si>
  <si>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</si>
  <si>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</si>
  <si>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</si>
  <si>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</si>
  <si>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</si>
  <si>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</si>
  <si>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</si>
  <si>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</si>
  <si>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</si>
  <si>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</si>
  <si>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</si>
  <si>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</si>
  <si>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</si>
  <si>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</si>
  <si>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</si>
  <si>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</si>
  <si>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</si>
  <si>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</si>
  <si>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</si>
  <si>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</si>
  <si>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</si>
  <si>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</si>
  <si>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</si>
  <si>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</si>
  <si>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</si>
  <si>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</si>
  <si>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</si>
  <si>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</si>
  <si>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</si>
  <si>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</si>
  <si>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</si>
  <si>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</si>
  <si>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</si>
  <si>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</si>
  <si>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</si>
  <si>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</si>
  <si>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</si>
  <si>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</si>
  <si>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</si>
  <si>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</si>
  <si>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</si>
  <si>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</si>
  <si>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</si>
  <si>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</si>
  <si>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</si>
  <si>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</si>
  <si>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</si>
  <si>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</si>
  <si>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</si>
  <si>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</si>
  <si>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</si>
  <si>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</si>
  <si>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</si>
  <si>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</si>
  <si>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</si>
  <si>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</si>
  <si>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</si>
  <si>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</si>
  <si>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</si>
  <si>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</si>
  <si>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</si>
  <si>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</si>
  <si>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</si>
  <si>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</si>
  <si>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</si>
  <si>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</si>
  <si>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</si>
  <si>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</si>
  <si>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</si>
  <si>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</si>
  <si>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</si>
  <si>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</si>
  <si>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</si>
  <si>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</si>
  <si>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</si>
  <si>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</si>
  <si>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</si>
  <si>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</si>
  <si>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</si>
  <si>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</si>
  <si>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</si>
  <si>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</si>
  <si>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</si>
  <si>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</si>
  <si>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</si>
  <si>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</si>
  <si>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</si>
  <si>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</si>
  <si>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</si>
  <si>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</si>
  <si>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</si>
  <si>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</si>
  <si>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</si>
  <si>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</si>
  <si>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</si>
  <si>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</si>
  <si>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</si>
  <si>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</si>
  <si>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</si>
  <si>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</si>
  <si>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</si>
  <si>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</si>
  <si>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</si>
  <si>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</si>
  <si>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</si>
  <si>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</si>
  <si>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</si>
  <si>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</si>
  <si>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</si>
  <si>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</si>
  <si>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</si>
  <si>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</si>
  <si>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</si>
  <si>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</si>
  <si>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</si>
  <si>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</si>
  <si>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</si>
  <si>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</si>
  <si>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</si>
  <si>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</si>
  <si>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</si>
  <si>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</si>
  <si>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</si>
  <si>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</si>
  <si>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</si>
  <si>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</si>
  <si>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</si>
  <si>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</si>
  <si>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</si>
  <si>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</si>
  <si>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</si>
  <si>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</si>
  <si>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</si>
  <si>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</si>
  <si>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</si>
  <si>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</si>
  <si>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</si>
  <si>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</si>
  <si>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</si>
  <si>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</si>
  <si>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</si>
  <si>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</si>
  <si>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</si>
  <si>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</si>
  <si>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</si>
  <si>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</si>
  <si>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</si>
  <si>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</si>
  <si>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</si>
  <si>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</si>
  <si>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</si>
  <si>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</si>
  <si>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</si>
  <si>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</si>
  <si>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</si>
  <si>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</si>
  <si>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</si>
  <si>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</si>
  <si>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</si>
  <si>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</si>
  <si>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</si>
  <si>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</si>
  <si>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</si>
  <si>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</si>
  <si>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</si>
  <si>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</si>
  <si>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</si>
  <si>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</si>
  <si>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</si>
  <si>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</si>
  <si>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</si>
  <si>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</si>
  <si>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</si>
  <si>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</si>
  <si>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</si>
  <si>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</si>
  <si>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</si>
  <si>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</si>
  <si>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</si>
  <si>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</si>
  <si>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</si>
  <si>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</si>
  <si>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</si>
  <si>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</si>
  <si>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</si>
  <si>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</si>
  <si>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</si>
  <si>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</si>
  <si>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</si>
  <si>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</si>
  <si>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</si>
  <si>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</si>
  <si>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</si>
  <si>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</si>
  <si>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</si>
  <si>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</si>
  <si>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</si>
  <si>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</si>
  <si>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</si>
  <si>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</si>
  <si>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</si>
  <si>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</si>
  <si>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</si>
  <si>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</si>
  <si>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</si>
  <si>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</si>
  <si>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</si>
  <si>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</si>
  <si>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</si>
  <si>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</si>
  <si>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</si>
  <si>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</si>
  <si>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</si>
  <si>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</si>
  <si>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</si>
  <si>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</si>
  <si>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</si>
  <si>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</si>
  <si>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</si>
  <si>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</si>
  <si>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</si>
  <si>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</si>
  <si>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</si>
  <si>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</si>
  <si>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</si>
  <si>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</si>
  <si>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</si>
  <si>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</si>
  <si>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</si>
  <si>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</si>
  <si>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</si>
  <si>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</si>
  <si>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</si>
  <si>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</si>
  <si>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</si>
  <si>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</si>
  <si>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</si>
  <si>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</si>
  <si>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</si>
  <si>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</si>
  <si>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</si>
  <si>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</si>
  <si>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</si>
  <si>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</si>
  <si>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</si>
  <si>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</si>
  <si>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</si>
  <si>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</si>
  <si>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</si>
  <si>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</si>
  <si>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</si>
  <si>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</si>
  <si>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</si>
  <si>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</si>
  <si>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</si>
  <si>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</si>
  <si>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</si>
  <si>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</si>
  <si>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</si>
  <si>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</si>
  <si>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</si>
  <si>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</si>
  <si>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</si>
  <si>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</si>
  <si>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</si>
  <si>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</si>
  <si>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</si>
  <si>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</si>
  <si>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</si>
  <si>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</si>
  <si>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</si>
  <si>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</si>
  <si>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</si>
  <si>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</si>
  <si>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</si>
  <si>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</si>
  <si>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</si>
  <si>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</si>
  <si>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</si>
  <si>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</si>
  <si>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</si>
  <si>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</si>
  <si>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</si>
  <si>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</si>
  <si>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</si>
  <si>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</si>
  <si>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</si>
  <si>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</si>
  <si>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</si>
  <si>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</si>
  <si>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</si>
  <si>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</si>
  <si>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</si>
  <si>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</si>
  <si>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</si>
  <si>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</si>
  <si>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</si>
  <si>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</si>
  <si>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</si>
  <si>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</si>
  <si>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</si>
  <si>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</si>
  <si>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</si>
  <si>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</si>
  <si>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</si>
  <si>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</si>
  <si>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</si>
  <si>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</si>
  <si>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</si>
  <si>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</si>
  <si>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</si>
  <si>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</si>
  <si>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</si>
  <si>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</si>
  <si>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</si>
  <si>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</si>
  <si>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</si>
  <si>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</si>
  <si>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</si>
  <si>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</si>
  <si>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</si>
  <si>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</si>
  <si>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</si>
  <si>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</si>
  <si>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</si>
  <si>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</si>
  <si>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</si>
  <si>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</si>
  <si>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</si>
  <si>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</si>
  <si>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</si>
  <si>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</si>
  <si>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</si>
  <si>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</si>
  <si>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</si>
  <si>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</si>
  <si>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</si>
  <si>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</si>
  <si>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</si>
  <si>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</si>
  <si>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</si>
  <si>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</si>
  <si>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</si>
  <si>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</si>
  <si>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</si>
  <si>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</si>
  <si>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</si>
  <si>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</si>
  <si>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</si>
  <si>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</si>
  <si>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</si>
  <si>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</si>
  <si>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</si>
  <si>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</si>
  <si>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</si>
  <si>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</si>
  <si>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</si>
  <si>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</si>
  <si>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</si>
  <si>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</si>
  <si>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</si>
  <si>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</si>
  <si>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</si>
  <si>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</si>
  <si>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</si>
  <si>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</si>
  <si>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</si>
  <si>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</si>
  <si>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</si>
  <si>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</si>
  <si>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</si>
  <si>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</si>
  <si>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</si>
  <si>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</si>
  <si>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</si>
  <si>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</si>
  <si>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</si>
  <si>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</si>
  <si>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</si>
  <si>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</si>
  <si>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</si>
  <si>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</si>
  <si>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</si>
  <si>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</si>
  <si>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</si>
  <si>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</si>
  <si>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</si>
  <si>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</si>
  <si>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</si>
  <si>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</si>
  <si>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</si>
  <si>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</si>
  <si>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</si>
  <si>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</si>
  <si>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</si>
  <si>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</si>
  <si>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</si>
  <si>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</si>
  <si>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</si>
  <si>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</si>
  <si>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</si>
  <si>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</si>
  <si>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</si>
  <si>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</si>
  <si>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</si>
  <si>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</si>
  <si>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</si>
  <si>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</si>
  <si>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</si>
  <si>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</si>
  <si>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</si>
  <si>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</si>
  <si>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</si>
  <si>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</si>
  <si>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</si>
  <si>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</si>
  <si>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</si>
  <si>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</si>
  <si>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</si>
  <si>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</si>
  <si>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</si>
  <si>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</si>
  <si>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</si>
  <si>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</si>
  <si>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</si>
  <si>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</si>
  <si>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</si>
  <si>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</si>
  <si>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</si>
  <si>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</si>
  <si>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</si>
  <si>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</si>
  <si>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</si>
  <si>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</si>
  <si>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</si>
  <si>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</si>
  <si>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</si>
  <si>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</si>
  <si>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</si>
  <si>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</si>
  <si>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</si>
  <si>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</si>
  <si>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</si>
  <si>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</si>
  <si>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</si>
  <si>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</si>
  <si>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</si>
  <si>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</si>
  <si>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</si>
  <si>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</si>
  <si>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</si>
  <si>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</si>
  <si>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</si>
  <si>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</si>
  <si>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</si>
  <si>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</si>
  <si>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</si>
  <si>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</si>
  <si>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</si>
  <si>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</si>
  <si>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</si>
  <si>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</si>
  <si>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</si>
  <si>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</si>
  <si>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</si>
  <si>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</si>
  <si>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</si>
  <si>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</si>
  <si>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</si>
  <si>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</si>
  <si>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</si>
  <si>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</si>
  <si>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</si>
  <si>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</si>
  <si>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</si>
  <si>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</si>
  <si>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</si>
  <si>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</si>
  <si>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</si>
  <si>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</si>
  <si>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</si>
  <si>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</si>
  <si>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</si>
  <si>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</si>
  <si>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</si>
  <si>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</si>
  <si>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</si>
  <si>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</si>
  <si>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</si>
  <si>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</si>
  <si>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</si>
  <si>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</si>
  <si>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</si>
  <si>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</si>
  <si>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</si>
  <si>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</si>
  <si>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</si>
  <si>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</si>
  <si>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</si>
  <si>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</si>
  <si>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</si>
  <si>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</si>
  <si>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</si>
  <si>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</si>
  <si>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</si>
  <si>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</si>
  <si>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</si>
  <si>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</si>
  <si>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</si>
  <si>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</si>
  <si>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</si>
  <si>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</si>
  <si>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</si>
  <si>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</si>
  <si>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</si>
  <si>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</si>
  <si>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</si>
  <si>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</si>
  <si>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</si>
  <si>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</si>
  <si>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</si>
  <si>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</si>
  <si>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</si>
  <si>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</si>
  <si>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</si>
  <si>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</si>
  <si>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</si>
  <si>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</si>
  <si>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</si>
  <si>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</si>
  <si>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</si>
  <si>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</si>
  <si>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</si>
  <si>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</si>
  <si>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</si>
  <si>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</si>
  <si>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</si>
  <si>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</si>
  <si>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</si>
  <si>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</si>
  <si>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</si>
  <si>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</si>
  <si>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</si>
  <si>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</si>
  <si>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</si>
  <si>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</si>
  <si>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</si>
  <si>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</si>
  <si>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</si>
  <si>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</si>
  <si>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</si>
  <si>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</si>
  <si>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</si>
  <si>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</si>
  <si>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</si>
  <si>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</si>
  <si>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</si>
  <si>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</si>
  <si>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</si>
  <si>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</si>
  <si>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</si>
  <si>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</si>
  <si>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</si>
  <si>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</si>
  <si>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</si>
  <si>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</si>
  <si>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</si>
  <si>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</si>
  <si>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</si>
  <si>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</si>
  <si>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</si>
  <si>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</si>
  <si>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</si>
  <si>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</si>
  <si>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</si>
  <si>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</si>
  <si>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</si>
  <si>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</si>
  <si>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</si>
  <si>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</si>
  <si>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</si>
  <si>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</si>
  <si>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</si>
  <si>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</si>
  <si>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</si>
  <si>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</si>
  <si>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</si>
  <si>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</si>
  <si>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</si>
  <si>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</si>
  <si>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</si>
  <si>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</si>
  <si>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</si>
  <si>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</si>
  <si>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</si>
  <si>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</si>
  <si>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</si>
  <si>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</si>
  <si>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</si>
  <si>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</si>
  <si>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</si>
  <si>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</si>
  <si>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</si>
  <si>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</si>
  <si>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</si>
  <si>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</si>
  <si>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</si>
  <si>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</si>
  <si>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</si>
  <si>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</si>
  <si>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</si>
  <si>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</si>
  <si>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</si>
  <si>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</si>
  <si>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</si>
  <si>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</si>
  <si>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</si>
  <si>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</si>
  <si>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</si>
  <si>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</si>
  <si>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</si>
  <si>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</si>
  <si>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</si>
  <si>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</si>
  <si>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</si>
  <si>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</si>
  <si>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</si>
  <si>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</si>
  <si>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</si>
  <si>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</si>
  <si>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</si>
  <si>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</si>
  <si>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</si>
  <si>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</si>
  <si>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</si>
  <si>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</si>
  <si>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</si>
  <si>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</si>
  <si>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</si>
  <si>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</si>
  <si>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</si>
  <si>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</si>
  <si>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</si>
  <si>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</si>
  <si>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</si>
  <si>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</si>
  <si>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</si>
  <si>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</si>
  <si>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</si>
  <si>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</si>
  <si>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</si>
  <si>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</si>
  <si>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</si>
  <si>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</si>
  <si>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</si>
  <si>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</si>
  <si>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</si>
  <si>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</si>
  <si>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</si>
  <si>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</si>
  <si>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</si>
  <si>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</si>
  <si>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</si>
  <si>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</si>
  <si>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</si>
  <si>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</si>
  <si>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</si>
  <si>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</si>
  <si>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</si>
  <si>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</si>
  <si>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</si>
  <si>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</si>
  <si>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</si>
  <si>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</si>
  <si>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</si>
  <si>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</si>
  <si>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</si>
  <si>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</si>
  <si>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</si>
  <si>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</si>
  <si>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</si>
  <si>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</si>
  <si>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</si>
  <si>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</si>
  <si>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</si>
  <si>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</si>
  <si>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</si>
  <si>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</si>
  <si>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</si>
  <si>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</si>
  <si>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</si>
  <si>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</si>
  <si>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</si>
  <si>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</si>
  <si>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</si>
  <si>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</si>
  <si>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</si>
  <si>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</si>
  <si>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</si>
  <si>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</si>
  <si>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</si>
  <si>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</si>
  <si>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</si>
  <si>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</si>
  <si>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</si>
  <si>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</si>
  <si>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</si>
  <si>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</si>
  <si>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</si>
  <si>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</si>
  <si>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</si>
  <si>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</si>
  <si>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</si>
  <si>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</si>
  <si>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</si>
  <si>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</si>
  <si>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</si>
  <si>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</si>
  <si>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</si>
  <si>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</si>
  <si>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</si>
  <si>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</si>
  <si>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</si>
  <si>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</si>
  <si>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</si>
  <si>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</si>
  <si>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</si>
  <si>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</si>
  <si>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</si>
  <si>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</si>
  <si>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</si>
  <si>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</si>
  <si>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</si>
  <si>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</si>
  <si>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</si>
  <si>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</si>
  <si>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</si>
  <si>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</si>
  <si>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</si>
  <si>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</si>
  <si>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</si>
  <si>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</si>
  <si>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</si>
  <si>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</si>
  <si>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</si>
  <si>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</si>
  <si>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</si>
  <si>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</si>
  <si>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</si>
  <si>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</si>
  <si>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</si>
  <si>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</si>
  <si>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</si>
  <si>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</si>
  <si>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</si>
  <si>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</si>
  <si>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</si>
  <si>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</si>
  <si>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</si>
  <si>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</si>
  <si>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</si>
  <si>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</si>
  <si>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</si>
  <si>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</si>
  <si>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</si>
  <si>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</si>
  <si>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</si>
  <si>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</si>
  <si>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</si>
  <si>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</si>
  <si>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</si>
  <si>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</si>
  <si>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</si>
  <si>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</si>
  <si>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</si>
  <si>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</si>
  <si>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</si>
  <si>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</si>
  <si>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</si>
  <si>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</si>
  <si>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</si>
  <si>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</si>
  <si>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</si>
  <si>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</si>
  <si>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</si>
  <si>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</si>
  <si>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</si>
  <si>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</si>
  <si>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</si>
  <si>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</si>
  <si>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</si>
  <si>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</si>
  <si>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</si>
  <si>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</si>
  <si>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</si>
  <si>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</si>
  <si>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</si>
  <si>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</si>
  <si>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</si>
  <si>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</si>
  <si>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</si>
  <si>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</si>
  <si>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</si>
  <si>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</si>
  <si>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</si>
  <si>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</si>
  <si>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</si>
  <si>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</si>
  <si>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</si>
  <si>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</si>
  <si>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</si>
  <si>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</si>
  <si>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</si>
  <si>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</si>
  <si>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</si>
  <si>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</si>
  <si>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</si>
  <si>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</si>
  <si>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</si>
  <si>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</si>
  <si>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</si>
  <si>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</si>
  <si>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</si>
  <si>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</si>
  <si>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</si>
  <si>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</si>
  <si>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</si>
  <si>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</si>
  <si>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</si>
  <si>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</si>
  <si>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</si>
  <si>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</si>
  <si>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</si>
  <si>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</si>
  <si>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</si>
  <si>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</si>
  <si>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</si>
  <si>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</si>
  <si>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</si>
  <si>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</si>
  <si>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</si>
  <si>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</si>
  <si>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</si>
  <si>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</si>
  <si>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</si>
  <si>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</si>
  <si>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</si>
  <si>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</si>
  <si>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</si>
  <si>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</si>
  <si>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</si>
  <si>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</si>
  <si>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</si>
  <si>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</si>
  <si>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</si>
  <si>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</si>
  <si>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</si>
  <si>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</si>
  <si>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</si>
  <si>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</si>
  <si>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</si>
  <si>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</si>
  <si>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</si>
  <si>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</si>
  <si>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</si>
  <si>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</si>
  <si>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</si>
  <si>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</si>
  <si>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</si>
  <si>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</si>
  <si>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</si>
  <si>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</si>
  <si>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</si>
  <si>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</si>
  <si>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</si>
  <si>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</si>
  <si>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</si>
  <si>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</si>
  <si>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</si>
  <si>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</si>
  <si>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</si>
  <si>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</si>
  <si>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</si>
  <si>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</si>
  <si>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</si>
  <si>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</si>
  <si>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</si>
  <si>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</si>
  <si>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</si>
  <si>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</si>
  <si>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</si>
  <si>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</si>
  <si>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</si>
  <si>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</si>
  <si>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</si>
  <si>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</si>
  <si>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</si>
  <si>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</si>
  <si>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</si>
  <si>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</si>
  <si>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</si>
  <si>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</si>
  <si>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</si>
  <si>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</si>
  <si>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</si>
  <si>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</si>
  <si>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</si>
  <si>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</si>
  <si>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</si>
  <si>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</si>
  <si>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</si>
  <si>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</si>
  <si>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</si>
  <si>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</si>
  <si>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</si>
  <si>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</si>
  <si>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</si>
  <si>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</si>
  <si>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</si>
  <si>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</si>
  <si>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</si>
  <si>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</si>
  <si>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</si>
  <si>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</si>
  <si>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</si>
  <si>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</si>
  <si>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</si>
  <si>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</si>
  <si>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</si>
  <si>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</si>
  <si>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</si>
  <si>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</si>
  <si>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</si>
  <si>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</si>
  <si>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</si>
  <si>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</si>
  <si>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</si>
  <si>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</si>
  <si>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</si>
  <si>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</si>
  <si>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</si>
  <si>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</si>
  <si>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</si>
  <si>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</si>
  <si>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</si>
  <si>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</si>
  <si>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</si>
  <si>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</si>
  <si>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</si>
  <si>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</si>
  <si>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</si>
  <si>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</si>
  <si>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</si>
  <si>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</si>
  <si>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</si>
  <si>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</si>
  <si>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</si>
  <si>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</si>
  <si>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</si>
  <si>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</si>
  <si>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</si>
  <si>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</si>
  <si>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</si>
  <si>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</si>
  <si>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</si>
  <si>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</si>
  <si>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</si>
  <si>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</si>
  <si>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</si>
  <si>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</si>
  <si>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</si>
  <si>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</si>
  <si>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</si>
  <si>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</si>
  <si>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</si>
  <si>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</si>
  <si>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</si>
  <si>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</si>
  <si>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</si>
  <si>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</si>
  <si>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</si>
  <si>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</si>
  <si>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</si>
  <si>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</si>
  <si>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</si>
  <si>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</si>
  <si>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</si>
  <si>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</si>
  <si>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</si>
  <si>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</si>
  <si>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</si>
  <si>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</si>
  <si>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</si>
  <si>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</si>
  <si>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</si>
  <si>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</si>
  <si>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</si>
  <si>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</si>
  <si>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</si>
  <si>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</si>
  <si>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</si>
  <si>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</si>
  <si>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</si>
  <si>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</si>
  <si>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</si>
  <si>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</si>
  <si>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</si>
  <si>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</si>
  <si>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</si>
  <si>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</si>
  <si>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</si>
  <si>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</si>
  <si>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</si>
  <si>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</si>
  <si>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</si>
  <si>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</si>
  <si>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</si>
  <si>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</si>
  <si>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</si>
  <si>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</si>
  <si>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</si>
  <si>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</si>
  <si>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</si>
  <si>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</si>
  <si>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</si>
  <si>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</si>
  <si>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</si>
  <si>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</si>
  <si>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</si>
  <si>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</si>
  <si>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</si>
  <si>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</si>
  <si>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</si>
  <si>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</si>
  <si>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</si>
  <si>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</si>
  <si>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</si>
  <si>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</si>
  <si>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</si>
  <si>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</si>
  <si>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</si>
  <si>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</si>
  <si>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</si>
  <si>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</si>
  <si>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</si>
  <si>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</si>
  <si>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</si>
  <si>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</si>
  <si>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</si>
  <si>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</si>
  <si>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</si>
  <si>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</si>
  <si>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</si>
  <si>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</si>
  <si>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</si>
  <si>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</si>
  <si>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</si>
  <si>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</si>
  <si>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</si>
  <si>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</si>
  <si>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</si>
  <si>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</si>
  <si>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</si>
  <si>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</si>
  <si>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</si>
  <si>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</si>
  <si>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</si>
  <si>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</si>
  <si>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</si>
  <si>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</si>
  <si>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</si>
  <si>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</si>
  <si>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</si>
  <si>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</si>
  <si>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</si>
  <si>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</si>
  <si>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</si>
  <si>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</si>
  <si>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</si>
  <si>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</si>
  <si>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</si>
  <si>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</si>
  <si>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</si>
  <si>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</si>
  <si>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</si>
  <si>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</si>
  <si>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</si>
  <si>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</si>
  <si>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</si>
  <si>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</si>
  <si>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</si>
  <si>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</si>
  <si>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</si>
  <si>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</si>
  <si>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</si>
  <si>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</si>
  <si>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</si>
  <si>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</si>
  <si>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</si>
  <si>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</si>
  <si>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</si>
  <si>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</si>
  <si>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</si>
  <si>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</si>
  <si>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</si>
  <si>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</si>
  <si>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</si>
  <si>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</si>
  <si>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</si>
  <si>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</si>
  <si>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</si>
  <si>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</si>
  <si>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</si>
  <si>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</si>
  <si>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</si>
  <si>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</si>
  <si>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</si>
  <si>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</si>
  <si>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</si>
  <si>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</si>
  <si>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</si>
  <si>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</si>
  <si>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</si>
  <si>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</si>
  <si>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</si>
  <si>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</si>
  <si>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</si>
  <si>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</si>
  <si>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</si>
  <si>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</si>
  <si>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</si>
  <si>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</si>
  <si>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</si>
  <si>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</si>
  <si>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</si>
  <si>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</si>
  <si>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</si>
  <si>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</si>
  <si>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</si>
  <si>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</si>
  <si>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</si>
  <si>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</si>
  <si>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</si>
  <si>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</si>
  <si>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</si>
  <si>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</si>
  <si>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</si>
  <si>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</si>
  <si>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</si>
  <si>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</si>
  <si>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</si>
  <si>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</si>
  <si>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</si>
  <si>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</si>
  <si>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</si>
  <si>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</si>
  <si>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</si>
  <si>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</si>
  <si>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</si>
  <si>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</si>
  <si>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</si>
  <si>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</si>
  <si>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</si>
  <si>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</si>
  <si>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</si>
  <si>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</si>
  <si>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</si>
  <si>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</si>
  <si>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</si>
  <si>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</si>
  <si>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</si>
  <si>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</si>
  <si>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</si>
  <si>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</si>
  <si>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</si>
  <si>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</si>
  <si>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</si>
  <si>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</si>
  <si>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</si>
  <si>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</si>
  <si>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</si>
  <si>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</si>
  <si>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</si>
  <si>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</si>
  <si>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</si>
  <si>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</si>
  <si>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</si>
  <si>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</si>
  <si>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</si>
  <si>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</si>
  <si>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</si>
  <si>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</si>
  <si>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</si>
  <si>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</si>
  <si>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</si>
  <si>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</si>
  <si>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</si>
  <si>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</si>
  <si>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</si>
  <si>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</si>
  <si>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</si>
  <si>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</si>
  <si>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</si>
  <si>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</si>
  <si>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</si>
  <si>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</si>
  <si>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</si>
  <si>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</si>
  <si>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</si>
  <si>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</si>
  <si>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</si>
  <si>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</si>
  <si>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</si>
  <si>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</si>
  <si>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</si>
  <si>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</si>
  <si>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</si>
  <si>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</si>
  <si>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</si>
  <si>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</si>
  <si>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</si>
  <si>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</si>
  <si>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</si>
  <si>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</si>
  <si>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</si>
  <si>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</si>
  <si>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</si>
  <si>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</si>
  <si>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</si>
  <si>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</si>
  <si>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</si>
  <si>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</si>
  <si>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</si>
  <si>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</si>
  <si>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</si>
  <si>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</si>
  <si>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</si>
  <si>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</si>
  <si>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</si>
  <si>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</si>
  <si>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</si>
  <si>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</si>
  <si>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</si>
  <si>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</si>
  <si>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</si>
  <si>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</si>
  <si>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</si>
  <si>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</si>
  <si>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</si>
  <si>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</si>
  <si>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</si>
  <si>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</si>
  <si>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</si>
  <si>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</si>
  <si>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</si>
  <si>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</si>
  <si>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</si>
  <si>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</si>
  <si>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</si>
  <si>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</si>
  <si>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</si>
  <si>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</si>
  <si>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</si>
  <si>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</si>
  <si>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</si>
  <si>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</si>
  <si>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</si>
  <si>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</si>
  <si>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</si>
  <si>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</si>
  <si>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</si>
  <si>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</si>
  <si>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</si>
  <si>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</si>
  <si>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</si>
  <si>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</si>
  <si>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</si>
  <si>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</si>
  <si>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</si>
  <si>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</si>
  <si>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</si>
  <si>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</si>
  <si>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</si>
  <si>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</si>
  <si>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</si>
  <si>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</si>
  <si>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</si>
  <si>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</si>
  <si>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</si>
  <si>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</si>
  <si>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</si>
  <si>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</si>
  <si>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</si>
  <si>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</si>
  <si>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</si>
  <si>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</si>
  <si>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</si>
  <si>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</si>
  <si>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</si>
  <si>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</si>
  <si>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</si>
  <si>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</si>
  <si>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</si>
  <si>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</si>
  <si>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</si>
  <si>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</si>
  <si>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</si>
  <si>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</si>
  <si>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</si>
  <si>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</si>
  <si>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</si>
  <si>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</si>
  <si>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</si>
  <si>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</si>
  <si>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</si>
  <si>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</si>
  <si>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</si>
  <si>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</si>
  <si>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</si>
  <si>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</si>
  <si>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</si>
  <si>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</si>
  <si>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</si>
  <si>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</si>
  <si>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</si>
  <si>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</si>
  <si>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</si>
  <si>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</si>
  <si>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</si>
  <si>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</si>
  <si>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</si>
  <si>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</si>
  <si>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</si>
  <si>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</si>
  <si>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</si>
  <si>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</si>
  <si>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</si>
  <si>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</si>
  <si>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</si>
  <si>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</si>
  <si>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</si>
  <si>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</si>
  <si>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</si>
  <si>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</si>
  <si>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</si>
  <si>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</si>
  <si>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</si>
  <si>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</si>
  <si>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</si>
  <si>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</si>
  <si>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</si>
  <si>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</si>
  <si>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</si>
  <si>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</si>
  <si>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</si>
  <si>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</si>
  <si>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</si>
  <si>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</si>
  <si>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</si>
  <si>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</si>
  <si>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</si>
  <si>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</si>
  <si>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</si>
  <si>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</si>
  <si>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</si>
  <si>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</si>
  <si>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</si>
  <si>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</si>
  <si>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</si>
  <si>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</si>
  <si>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</si>
  <si>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</si>
  <si>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</si>
  <si>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</si>
  <si>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</si>
  <si>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</si>
  <si>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</si>
  <si>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</si>
  <si>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</si>
  <si>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</si>
  <si>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</si>
  <si>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</si>
  <si>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</si>
  <si>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</si>
  <si>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</si>
  <si>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</si>
  <si>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</si>
  <si>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</si>
  <si>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</si>
  <si>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</si>
  <si>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</si>
  <si>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</si>
  <si>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</si>
  <si>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</si>
  <si>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</si>
  <si>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</si>
  <si>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</si>
  <si>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</si>
  <si>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</si>
  <si>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</si>
  <si>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</si>
  <si>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</si>
  <si>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</si>
  <si>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</si>
  <si>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</si>
  <si>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</si>
  <si>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</si>
  <si>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</si>
  <si>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</si>
  <si>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</si>
  <si>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</si>
  <si>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</si>
  <si>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</si>
  <si>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</si>
  <si>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</si>
  <si>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</si>
  <si>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</si>
  <si>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</si>
  <si>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</si>
  <si>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</si>
  <si>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</si>
  <si>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</si>
  <si>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</si>
  <si>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</si>
  <si>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</si>
  <si>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</si>
  <si>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</si>
  <si>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</si>
  <si>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</si>
  <si>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</si>
  <si>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</si>
  <si>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</si>
  <si>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</si>
  <si>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</si>
  <si>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</si>
  <si>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</si>
  <si>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</si>
  <si>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</si>
  <si>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</si>
  <si>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</si>
  <si>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</si>
  <si>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</si>
  <si>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</si>
  <si>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</si>
  <si>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</si>
  <si>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</si>
  <si>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</si>
  <si>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</si>
  <si>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</si>
  <si>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</si>
  <si>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</si>
  <si>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</si>
  <si>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</si>
  <si>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</si>
  <si>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</si>
  <si>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</si>
  <si>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</si>
  <si>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</si>
  <si>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</si>
  <si>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</si>
  <si>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</si>
  <si>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</si>
  <si>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</si>
  <si>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</si>
  <si>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</si>
  <si>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</si>
  <si>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</si>
  <si>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</si>
  <si>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</si>
  <si>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</si>
  <si>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</si>
  <si>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</si>
  <si>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</si>
  <si>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</si>
  <si>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</si>
  <si>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</si>
  <si>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</si>
  <si>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</si>
  <si>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</si>
  <si>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</si>
  <si>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</si>
  <si>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</si>
  <si>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</si>
  <si>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</si>
  <si>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</si>
  <si>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</si>
  <si>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</si>
  <si>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</si>
  <si>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</si>
  <si>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</si>
  <si>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</si>
  <si>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</si>
  <si>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</si>
  <si>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</si>
  <si>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</si>
  <si>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</si>
  <si>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</si>
  <si>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</si>
  <si>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</si>
  <si>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</si>
  <si>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</si>
  <si>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</si>
  <si>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</si>
  <si>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</si>
  <si>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</si>
  <si>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</si>
  <si>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</si>
  <si>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</si>
  <si>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</si>
  <si>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</si>
  <si>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</si>
  <si>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</si>
  <si>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</si>
  <si>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</si>
  <si>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</si>
  <si>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</si>
  <si>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</si>
  <si>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</si>
  <si>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</si>
  <si>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</si>
  <si>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</si>
  <si>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</si>
  <si>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</si>
  <si>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</si>
  <si>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</si>
  <si>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</si>
  <si>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</si>
  <si>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</si>
  <si>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</si>
  <si>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</si>
  <si>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</si>
  <si>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</si>
  <si>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</si>
  <si>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</si>
  <si>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</si>
  <si>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</si>
  <si>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</si>
  <si>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</si>
  <si>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</si>
  <si>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</si>
  <si>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</si>
  <si>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</si>
  <si>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</si>
  <si>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</si>
  <si>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</si>
  <si>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</si>
  <si>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</si>
  <si>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</si>
  <si>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</si>
  <si>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</si>
  <si>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</si>
  <si>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</si>
  <si>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</si>
  <si>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</si>
  <si>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</si>
  <si>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</si>
  <si>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</si>
  <si>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</si>
  <si>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</si>
  <si>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</si>
  <si>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</si>
  <si>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</si>
  <si>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</si>
  <si>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</si>
  <si>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</si>
  <si>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</si>
  <si>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</si>
  <si>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</si>
  <si>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</si>
  <si>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</si>
  <si>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</si>
  <si>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</si>
  <si>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</si>
  <si>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</si>
  <si>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</si>
  <si>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</si>
  <si>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</si>
  <si>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</si>
  <si>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</si>
  <si>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</si>
  <si>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</si>
  <si>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</si>
  <si>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</si>
  <si>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</si>
  <si>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</si>
  <si>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</si>
  <si>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</si>
  <si>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</si>
  <si>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</si>
  <si>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</si>
  <si>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</si>
  <si>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</si>
  <si>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</si>
  <si>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</si>
  <si>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</si>
  <si>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</si>
  <si>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</si>
  <si>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</si>
  <si>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</si>
  <si>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</si>
  <si>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</si>
  <si>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</si>
  <si>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</si>
  <si>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</si>
  <si>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</si>
  <si>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</si>
  <si>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</si>
  <si>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</si>
  <si>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</si>
  <si>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</si>
  <si>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</si>
  <si>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</si>
  <si>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</si>
  <si>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</si>
  <si>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</si>
  <si>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</si>
  <si>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</si>
  <si>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</si>
  <si>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</si>
  <si>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</si>
  <si>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</si>
  <si>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</si>
  <si>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</si>
  <si>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</si>
  <si>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</si>
  <si>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</si>
  <si>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</si>
  <si>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</si>
  <si>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</si>
  <si>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</si>
  <si>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</si>
  <si>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</si>
  <si>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</si>
  <si>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</si>
  <si>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</si>
  <si>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</si>
  <si>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</si>
  <si>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</si>
  <si>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</si>
  <si>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</si>
  <si>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</si>
  <si>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</si>
  <si>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</si>
  <si>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</si>
  <si>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</si>
  <si>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</si>
  <si>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</si>
  <si>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</si>
  <si>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</si>
  <si>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</si>
  <si>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</si>
  <si>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</si>
  <si>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</si>
  <si>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</si>
  <si>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</si>
  <si>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</si>
  <si>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</si>
  <si>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</si>
  <si>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</si>
  <si>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</si>
  <si>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</si>
  <si>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</si>
  <si>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</si>
  <si>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</si>
  <si>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</si>
  <si>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</si>
  <si>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</si>
  <si>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</si>
  <si>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</si>
  <si>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</si>
  <si>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</si>
  <si>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</si>
  <si>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</si>
  <si>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</si>
  <si>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</si>
  <si>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</si>
  <si>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</si>
  <si>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</si>
  <si>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</si>
  <si>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</si>
  <si>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</si>
  <si>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</si>
  <si>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</si>
  <si>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</si>
  <si>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</si>
  <si>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</si>
  <si>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</si>
  <si>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</si>
  <si>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</si>
  <si>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</si>
  <si>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</si>
  <si>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</si>
  <si>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</si>
  <si>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</si>
  <si>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</si>
  <si>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</si>
  <si>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</si>
  <si>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</si>
  <si>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</si>
  <si>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</si>
  <si>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</si>
  <si>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</si>
  <si>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</si>
  <si>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</si>
  <si>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</si>
  <si>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</si>
  <si>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</si>
  <si>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</si>
  <si>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</si>
  <si>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</si>
  <si>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</si>
  <si>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</si>
  <si>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</si>
  <si>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</si>
  <si>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</si>
  <si>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</si>
  <si>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</si>
  <si>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</si>
  <si>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</si>
  <si>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</si>
  <si>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</si>
  <si>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</si>
  <si>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</si>
  <si>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</si>
  <si>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</si>
  <si>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</si>
  <si>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</si>
  <si>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</si>
  <si>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</si>
  <si>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</si>
  <si>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</si>
  <si>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</si>
  <si>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</si>
  <si>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</si>
  <si>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</si>
  <si>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</si>
  <si>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</si>
  <si>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</si>
  <si>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</si>
  <si>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</si>
  <si>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</si>
  <si>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</si>
  <si>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</si>
  <si>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</si>
  <si>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</si>
  <si>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</si>
  <si>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</si>
  <si>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</si>
  <si>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</si>
  <si>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</si>
  <si>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</si>
  <si>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</si>
  <si>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</si>
  <si>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</si>
  <si>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</si>
  <si>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</si>
  <si>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</si>
  <si>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</si>
  <si>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</si>
  <si>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</si>
  <si>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</si>
  <si>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</si>
  <si>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</si>
  <si>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</si>
  <si>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</si>
  <si>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</si>
  <si>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</si>
  <si>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</si>
  <si>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</si>
  <si>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</si>
  <si>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</si>
  <si>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</si>
  <si>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</si>
  <si>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</si>
  <si>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</si>
  <si>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</si>
  <si>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</si>
  <si>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</si>
  <si>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</si>
  <si>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</si>
  <si>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</si>
  <si>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</si>
  <si>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</si>
  <si>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</si>
  <si>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</si>
  <si>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</si>
  <si>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</si>
  <si>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</si>
  <si>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</si>
  <si>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</si>
  <si>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</si>
  <si>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</si>
  <si>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</si>
  <si>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</si>
  <si>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</si>
  <si>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</si>
  <si>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</si>
  <si>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</si>
  <si>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</si>
  <si>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</si>
  <si>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</si>
  <si>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</si>
  <si>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</si>
  <si>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</si>
  <si>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</si>
  <si>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</si>
  <si>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</si>
  <si>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</si>
  <si>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</si>
  <si>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</si>
  <si>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</si>
  <si>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</si>
  <si>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</si>
  <si>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</si>
  <si>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</si>
  <si>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</si>
  <si>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</si>
  <si>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</si>
  <si>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</si>
  <si>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</si>
  <si>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</si>
  <si>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</si>
  <si>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</si>
  <si>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</si>
  <si>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</si>
  <si>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</si>
  <si>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</si>
  <si>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</si>
  <si>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</si>
  <si>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</si>
  <si>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</si>
  <si>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</si>
  <si>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</si>
  <si>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</si>
  <si>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</si>
  <si>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</si>
  <si>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</si>
  <si>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</si>
  <si>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</si>
  <si>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</si>
  <si>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</si>
  <si>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</si>
  <si>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</si>
  <si>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</si>
  <si>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</si>
  <si>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</si>
  <si>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</si>
  <si>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</si>
  <si>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</si>
  <si>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</si>
  <si>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</si>
  <si>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</si>
  <si>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</si>
  <si>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</si>
  <si>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</si>
  <si>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</si>
  <si>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</si>
  <si>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</si>
  <si>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</si>
  <si>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</si>
  <si>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</si>
  <si>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</si>
  <si>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</si>
  <si>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</si>
  <si>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</si>
  <si>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</si>
  <si>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</si>
  <si>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</si>
  <si>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</si>
  <si>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</si>
  <si>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</si>
  <si>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</si>
  <si>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</si>
  <si>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</si>
  <si>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</si>
  <si>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</si>
  <si>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</si>
  <si>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</si>
  <si>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</si>
  <si>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</si>
  <si>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</si>
  <si>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</si>
  <si>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</si>
  <si>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</si>
  <si>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</si>
  <si>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</si>
  <si>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</si>
  <si>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</si>
  <si>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</si>
  <si>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</si>
  <si>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</si>
  <si>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</si>
  <si>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</si>
  <si>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</si>
  <si>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</si>
  <si>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</si>
  <si>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</si>
  <si>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</si>
  <si>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</si>
  <si>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</si>
  <si>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</si>
  <si>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</si>
  <si>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</si>
  <si>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</si>
  <si>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</si>
  <si>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</si>
  <si>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</si>
  <si>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</si>
  <si>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</si>
  <si>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</si>
  <si>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</si>
  <si>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</si>
  <si>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</si>
  <si>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</si>
  <si>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</si>
  <si>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</si>
  <si>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</si>
  <si>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</si>
  <si>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</si>
  <si>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</si>
  <si>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</si>
  <si>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</si>
  <si>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</si>
  <si>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</si>
  <si>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</si>
  <si>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</si>
  <si>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</si>
  <si>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</si>
  <si>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</si>
  <si>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</si>
  <si>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</si>
  <si>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</si>
  <si>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</si>
  <si>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</si>
  <si>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</si>
  <si>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</si>
  <si>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</si>
  <si>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</si>
  <si>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</si>
  <si>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</si>
  <si>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</si>
  <si>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</si>
  <si>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</si>
  <si>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</si>
  <si>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</si>
  <si>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</si>
  <si>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</si>
  <si>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</si>
  <si>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</si>
  <si>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</si>
  <si>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</si>
  <si>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</si>
  <si>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</si>
  <si>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</si>
  <si>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</si>
  <si>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</si>
  <si>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</si>
  <si>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</si>
  <si>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</si>
  <si>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</si>
  <si>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</si>
  <si>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</si>
  <si>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</si>
  <si>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</si>
  <si>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</si>
  <si>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</si>
  <si>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</si>
  <si>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</si>
  <si>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</si>
  <si>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</si>
  <si>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</si>
  <si>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</si>
  <si>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</si>
  <si>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</si>
  <si>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</si>
  <si>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</si>
  <si>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</si>
  <si>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</si>
  <si>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</si>
  <si>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</si>
  <si>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</si>
  <si>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</si>
  <si>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</si>
  <si>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</si>
  <si>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</si>
  <si>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</si>
  <si>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</si>
  <si>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</si>
  <si>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</si>
  <si>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</si>
  <si>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</si>
  <si>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</si>
  <si>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</si>
  <si>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</si>
  <si>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</si>
  <si>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</si>
  <si>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</si>
  <si>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</si>
  <si>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</si>
  <si>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</si>
  <si>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</si>
  <si>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</si>
  <si>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</si>
  <si>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</si>
  <si>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</si>
  <si>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</si>
  <si>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</si>
  <si>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</si>
  <si>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</si>
  <si>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</si>
  <si>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</si>
  <si>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</si>
  <si>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</si>
  <si>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</si>
  <si>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</si>
  <si>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</si>
  <si>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</si>
  <si>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</si>
  <si>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</si>
  <si>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</si>
  <si>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</si>
  <si>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</si>
  <si>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</si>
  <si>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</si>
  <si>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</si>
  <si>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</si>
  <si>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</si>
  <si>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</si>
  <si>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</si>
  <si>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</si>
  <si>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</si>
  <si>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</si>
  <si>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</si>
  <si>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</si>
  <si>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</si>
  <si>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</si>
  <si>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</si>
  <si>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</si>
  <si>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</si>
  <si>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</si>
  <si>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</si>
  <si>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</si>
  <si>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</si>
  <si>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</si>
  <si>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</si>
  <si>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</si>
  <si>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</si>
  <si>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</si>
  <si>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</si>
  <si>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</si>
  <si>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</si>
  <si>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</si>
  <si>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</si>
  <si>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</si>
  <si>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</si>
  <si>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</si>
  <si>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</si>
  <si>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</si>
  <si>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</si>
  <si>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</si>
  <si>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</si>
  <si>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</si>
  <si>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</si>
  <si>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</si>
  <si>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</si>
  <si>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</si>
  <si>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</si>
  <si>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</si>
  <si>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</si>
  <si>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</si>
  <si>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</si>
  <si>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</si>
  <si>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</si>
  <si>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</si>
  <si>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</si>
  <si>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</si>
  <si>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</si>
  <si>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</si>
  <si>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</si>
  <si>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</si>
  <si>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</si>
  <si>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</si>
  <si>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</si>
  <si>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</si>
  <si>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</si>
  <si>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</si>
  <si>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</si>
  <si>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</si>
  <si>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</si>
  <si>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</si>
  <si>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</si>
  <si>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</si>
  <si>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</si>
  <si>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</si>
  <si>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</si>
  <si>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</si>
  <si>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</si>
  <si>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</si>
  <si>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</si>
  <si>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</si>
  <si>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</si>
  <si>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</si>
  <si>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</si>
  <si>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</si>
  <si>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</si>
  <si>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</si>
  <si>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</si>
  <si>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</si>
  <si>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</si>
  <si>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</si>
  <si>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</si>
  <si>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</si>
  <si>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</si>
  <si>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</si>
  <si>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</si>
  <si>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</si>
  <si>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</si>
  <si>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</si>
  <si>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</si>
  <si>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</si>
  <si>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</si>
  <si>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</si>
  <si>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</si>
  <si>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</si>
  <si>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</si>
  <si>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</si>
  <si>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</si>
  <si>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</si>
  <si>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</si>
  <si>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</si>
  <si>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</si>
  <si>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</si>
  <si>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</si>
  <si>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</si>
  <si>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</si>
  <si>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</si>
  <si>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</si>
  <si>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</si>
  <si>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</si>
  <si>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</si>
  <si>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</si>
  <si>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</si>
  <si>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</si>
  <si>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</si>
  <si>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</si>
  <si>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</si>
  <si>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</si>
  <si>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</si>
  <si>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</si>
  <si>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</si>
  <si>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</si>
  <si>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</si>
  <si>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</si>
  <si>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</si>
  <si>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</si>
  <si>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</si>
  <si>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</si>
  <si>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</si>
  <si>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</si>
  <si>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</si>
  <si>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</si>
  <si>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</si>
  <si>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</si>
  <si>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</si>
  <si>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</si>
  <si>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</si>
  <si>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</si>
  <si>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</si>
  <si>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</si>
  <si>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</si>
  <si>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</si>
  <si>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</si>
  <si>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</si>
  <si>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</si>
  <si>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</si>
  <si>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</si>
  <si>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</si>
  <si>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</si>
  <si>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</si>
  <si>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</si>
  <si>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</si>
  <si>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</si>
  <si>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</si>
  <si>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</si>
  <si>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</si>
  <si>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</si>
  <si>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</si>
  <si>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</si>
  <si>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</si>
  <si>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</si>
  <si>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</si>
  <si>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</si>
  <si>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</si>
  <si>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</si>
  <si>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</si>
  <si>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</si>
  <si>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</si>
  <si>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</si>
  <si>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</si>
  <si>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</si>
  <si>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</si>
  <si>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</si>
  <si>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</si>
  <si>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</si>
  <si>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</si>
  <si>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</si>
  <si>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</si>
  <si>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</si>
  <si>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</si>
  <si>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</si>
  <si>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</si>
  <si>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</si>
  <si>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</si>
  <si>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</si>
  <si>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</si>
  <si>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</si>
  <si>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</si>
  <si>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</si>
  <si>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</si>
  <si>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</si>
  <si>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</si>
  <si>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</si>
  <si>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</si>
  <si>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</si>
  <si>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</si>
  <si>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</si>
  <si>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</si>
  <si>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</si>
  <si>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</si>
  <si>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</si>
  <si>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</si>
  <si>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</si>
  <si>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</si>
  <si>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</si>
  <si>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</si>
  <si>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</si>
  <si>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</si>
  <si>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</si>
  <si>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</si>
  <si>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</si>
  <si>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</si>
  <si>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</si>
  <si>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</si>
  <si>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</si>
  <si>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</si>
  <si>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</si>
  <si>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</si>
  <si>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</si>
  <si>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</si>
  <si>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</si>
  <si>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</si>
  <si>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</si>
  <si>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</si>
  <si>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</si>
  <si>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</si>
  <si>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</si>
  <si>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</si>
  <si>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</si>
  <si>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</si>
  <si>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</si>
  <si>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</si>
  <si>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</si>
  <si>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</si>
  <si>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</si>
  <si>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</si>
  <si>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</si>
  <si>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</si>
  <si>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</si>
  <si>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</si>
  <si>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</si>
  <si>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</si>
  <si>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</si>
  <si>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</si>
  <si>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</si>
  <si>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</si>
  <si>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</si>
  <si>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</si>
  <si>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</si>
  <si>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</si>
  <si>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</si>
  <si>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</si>
  <si>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</si>
  <si>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</si>
  <si>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</si>
  <si>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</si>
  <si>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</si>
  <si>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</si>
  <si>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</si>
  <si>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</si>
  <si>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</si>
  <si>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</si>
  <si>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</si>
  <si>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</si>
  <si>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</si>
  <si>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</si>
  <si>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</si>
  <si>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</si>
  <si>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</si>
  <si>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</si>
  <si>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</si>
  <si>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</si>
  <si>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</si>
  <si>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</si>
  <si>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</si>
  <si>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</si>
  <si>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</si>
  <si>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</si>
  <si>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</si>
  <si>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</si>
  <si>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</si>
  <si>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</si>
  <si>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</si>
  <si>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</si>
  <si>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</si>
  <si>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</si>
  <si>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</si>
  <si>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</si>
  <si>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</si>
  <si>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</si>
  <si>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</si>
  <si>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</si>
  <si>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</si>
  <si>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</si>
  <si>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</si>
  <si>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</si>
  <si>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</si>
  <si>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</si>
  <si>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</si>
  <si>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</si>
  <si>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</si>
  <si>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</si>
  <si>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</si>
  <si>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</si>
  <si>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</si>
  <si>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</si>
  <si>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</si>
  <si>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</si>
  <si>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</si>
  <si>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</si>
  <si>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</si>
  <si>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</si>
  <si>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</si>
  <si>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</si>
  <si>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</si>
  <si>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</si>
  <si>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</si>
  <si>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</si>
  <si>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</si>
  <si>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</si>
  <si>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</si>
  <si>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</si>
  <si>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</si>
  <si>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</si>
  <si>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</si>
  <si>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</si>
  <si>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</si>
  <si>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</si>
  <si>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</si>
  <si>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</si>
  <si>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</si>
  <si>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</si>
  <si>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</si>
  <si>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</si>
  <si>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</si>
  <si>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</si>
  <si>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</si>
  <si>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</si>
  <si>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</si>
  <si>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</si>
  <si>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</si>
  <si>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</si>
  <si>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</si>
  <si>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</si>
  <si>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</si>
  <si>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</si>
  <si>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</si>
  <si>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</si>
  <si>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</si>
  <si>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</si>
  <si>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</si>
  <si>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</si>
  <si>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</si>
  <si>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</si>
  <si>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</si>
  <si>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</si>
  <si>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</si>
  <si>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</si>
  <si>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</si>
  <si>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</si>
  <si>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</si>
  <si>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</si>
  <si>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</si>
  <si>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</si>
  <si>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</si>
  <si>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</si>
  <si>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</si>
  <si>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</si>
  <si>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</si>
  <si>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</si>
  <si>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</si>
  <si>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</si>
  <si>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</si>
  <si>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</si>
  <si>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</si>
  <si>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</si>
  <si>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</si>
  <si>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</si>
  <si>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</si>
  <si>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</si>
  <si>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</si>
  <si>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</si>
  <si>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</si>
  <si>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</si>
  <si>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</si>
  <si>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</si>
  <si>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</si>
  <si>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</si>
  <si>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</si>
  <si>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</si>
  <si>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</si>
  <si>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</si>
  <si>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</si>
  <si>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</si>
  <si>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</si>
  <si>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</si>
  <si>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</si>
  <si>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</si>
  <si>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</si>
  <si>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</si>
  <si>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</si>
  <si>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</si>
  <si>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</si>
  <si>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</si>
  <si>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</si>
  <si>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</si>
  <si>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</si>
  <si>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</si>
  <si>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</si>
  <si>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</si>
  <si>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</si>
  <si>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</si>
  <si>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</si>
  <si>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</si>
  <si>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</si>
  <si>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</si>
  <si>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</si>
  <si>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</si>
  <si>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</si>
  <si>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</si>
  <si>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</si>
  <si>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</si>
  <si>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</si>
  <si>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</si>
  <si>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</si>
  <si>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</si>
  <si>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</si>
  <si>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</si>
  <si>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</si>
  <si>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</si>
  <si>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</si>
  <si>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</si>
  <si>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</si>
  <si>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</si>
  <si>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</si>
  <si>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</si>
  <si>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</si>
  <si>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</si>
  <si>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</si>
  <si>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</si>
  <si>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</si>
  <si>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</si>
  <si>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</si>
  <si>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</si>
  <si>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</si>
  <si>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</si>
  <si>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</si>
  <si>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</si>
  <si>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</si>
  <si>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</si>
  <si>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</si>
  <si>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</si>
  <si>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</si>
  <si>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</si>
  <si>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</si>
  <si>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</si>
  <si>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</si>
  <si>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</si>
  <si>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</si>
  <si>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</si>
  <si>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</si>
  <si>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</si>
  <si>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</si>
  <si>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</si>
  <si>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</si>
  <si>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</si>
  <si>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</si>
  <si>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</si>
  <si>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</si>
  <si>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</si>
  <si>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</si>
  <si>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</si>
  <si>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</si>
  <si>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</si>
  <si>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</si>
  <si>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</si>
  <si>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</si>
  <si>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</si>
  <si>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</si>
  <si>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</si>
  <si>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</si>
  <si>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</si>
  <si>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</si>
  <si>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</si>
  <si>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</si>
  <si>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</si>
  <si>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</si>
  <si>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</si>
  <si>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</si>
  <si>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</si>
  <si>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</si>
  <si>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</si>
  <si>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</si>
  <si>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</si>
  <si>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</si>
  <si>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</si>
  <si>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</si>
  <si>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</si>
  <si>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</si>
  <si>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</si>
  <si>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</si>
  <si>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</si>
  <si>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</si>
  <si>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</si>
  <si>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</si>
  <si>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</si>
  <si>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</si>
  <si>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</si>
  <si>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</si>
  <si>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</si>
  <si>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</si>
  <si>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</si>
  <si>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</si>
  <si>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</si>
  <si>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</si>
  <si>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</si>
  <si>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</si>
  <si>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</si>
  <si>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</si>
  <si>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</si>
  <si>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</si>
  <si>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</si>
  <si>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</si>
  <si>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</si>
  <si>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</si>
  <si>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</si>
  <si>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</si>
  <si>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</si>
  <si>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</si>
  <si>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</si>
  <si>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</si>
  <si>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</si>
  <si>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</si>
  <si>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</si>
  <si>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</si>
  <si>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</si>
  <si>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</si>
  <si>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</si>
  <si>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</si>
  <si>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</si>
  <si>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</si>
  <si>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</si>
  <si>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</si>
  <si>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</si>
  <si>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</si>
  <si>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</si>
  <si>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</si>
  <si>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</si>
  <si>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</si>
  <si>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</si>
  <si>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</si>
  <si>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</si>
  <si>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</si>
  <si>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</si>
  <si>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</si>
  <si>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</si>
  <si>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</si>
  <si>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</si>
  <si>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</si>
  <si>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</si>
  <si>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</si>
  <si>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</si>
  <si>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</si>
  <si>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</si>
  <si>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</si>
  <si>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</si>
  <si>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</si>
  <si>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</si>
  <si>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</si>
  <si>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</si>
  <si>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</si>
  <si>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</si>
  <si>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</si>
  <si>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</si>
  <si>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</si>
  <si>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</si>
  <si>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</si>
  <si>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</si>
  <si>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</si>
  <si>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</si>
  <si>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</si>
  <si>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</si>
  <si>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</si>
  <si>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</si>
  <si>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</si>
  <si>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</si>
  <si>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</si>
  <si>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</si>
  <si>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</si>
  <si>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</si>
  <si>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</si>
  <si>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</si>
  <si>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</si>
  <si>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</si>
  <si>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</si>
  <si>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</si>
  <si>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</si>
  <si>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</si>
  <si>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</si>
  <si>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</si>
  <si>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</si>
  <si>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</si>
  <si>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</si>
  <si>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</si>
  <si>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</si>
  <si>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</si>
  <si>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</si>
  <si>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</si>
  <si>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</si>
  <si>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</si>
  <si>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</si>
  <si>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</si>
  <si>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</si>
  <si>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</si>
  <si>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</si>
  <si>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</si>
  <si>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</si>
  <si>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</si>
  <si>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</si>
  <si>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</si>
  <si>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</si>
  <si>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</si>
  <si>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</si>
  <si>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</si>
  <si>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</si>
  <si>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</si>
  <si>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</si>
  <si>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</si>
  <si>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</si>
  <si>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</si>
  <si>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</si>
  <si>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</si>
  <si>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</si>
  <si>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</si>
  <si>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</si>
  <si>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</si>
  <si>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</si>
  <si>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</si>
  <si>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</si>
  <si>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</si>
  <si>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</si>
  <si>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</si>
  <si>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</si>
  <si>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</si>
  <si>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</si>
  <si>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</si>
  <si>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</si>
  <si>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</si>
  <si>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</si>
  <si>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</si>
  <si>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</si>
  <si>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</si>
  <si>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</si>
  <si>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</si>
  <si>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</si>
  <si>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</si>
  <si>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</si>
  <si>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</si>
  <si>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</si>
  <si>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</si>
  <si>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</si>
  <si>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</si>
  <si>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</si>
  <si>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</si>
  <si>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</si>
  <si>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</si>
  <si>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</si>
  <si>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</si>
  <si>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</si>
  <si>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</si>
  <si>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</si>
  <si>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</si>
  <si>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</si>
  <si>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</si>
  <si>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</si>
  <si>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</si>
  <si>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</si>
  <si>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</si>
  <si>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</si>
  <si>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</si>
  <si>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</si>
  <si>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</si>
  <si>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</si>
  <si>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</si>
  <si>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</si>
  <si>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</si>
  <si>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</si>
  <si>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</si>
  <si>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</si>
  <si>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</si>
  <si>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</si>
  <si>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</si>
  <si>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</si>
  <si>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</si>
  <si>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</si>
  <si>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</si>
  <si>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</si>
  <si>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</si>
  <si>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</si>
  <si>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</si>
  <si>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</si>
  <si>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</si>
  <si>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</si>
  <si>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</si>
  <si>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</si>
  <si>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</si>
  <si>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</si>
  <si>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</si>
  <si>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</si>
  <si>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</si>
  <si>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</si>
  <si>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</si>
  <si>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</si>
  <si>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</si>
  <si>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</si>
  <si>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</si>
  <si>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</si>
  <si>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</si>
  <si>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</si>
  <si>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</si>
  <si>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</si>
  <si>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</si>
  <si>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</si>
  <si>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</si>
  <si>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</si>
  <si>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</si>
  <si>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</si>
  <si>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</si>
  <si>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</si>
  <si>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</si>
  <si>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</si>
  <si>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</si>
  <si>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</si>
  <si>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</si>
  <si>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</si>
  <si>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</si>
  <si>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</si>
  <si>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</si>
  <si>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</si>
  <si>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</si>
  <si>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</si>
  <si>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</si>
  <si>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</si>
  <si>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</si>
  <si>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</si>
  <si>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</si>
  <si>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</si>
  <si>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</si>
  <si>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</si>
  <si>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</si>
  <si>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</si>
  <si>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</si>
  <si>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</si>
  <si>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</si>
  <si>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</si>
  <si>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</si>
  <si>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</si>
  <si>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</si>
  <si>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</si>
  <si>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</si>
  <si>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</si>
  <si>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</si>
  <si>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</si>
  <si>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</si>
  <si>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</si>
  <si>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</si>
  <si>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</si>
  <si>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</si>
  <si>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</si>
  <si>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</si>
  <si>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</si>
  <si>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</si>
  <si>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</si>
  <si>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</si>
  <si>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</si>
  <si>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</si>
  <si>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</si>
  <si>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</si>
  <si>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</si>
  <si>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</si>
  <si>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</si>
  <si>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</si>
  <si>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</si>
  <si>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</si>
  <si>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</si>
  <si>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</si>
  <si>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</si>
  <si>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</si>
  <si>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</si>
  <si>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</si>
  <si>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</si>
  <si>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</si>
  <si>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</si>
  <si>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</si>
  <si>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</si>
  <si>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</si>
  <si>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</si>
  <si>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</si>
  <si>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</si>
  <si>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</si>
  <si>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</si>
  <si>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</si>
  <si>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</si>
  <si>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</si>
  <si>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</si>
  <si>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</si>
  <si>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</si>
  <si>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</si>
  <si>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</si>
  <si>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</si>
  <si>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</si>
  <si>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</si>
  <si>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</si>
  <si>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</si>
  <si>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</si>
  <si>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</si>
  <si>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</si>
  <si>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</si>
  <si>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</si>
  <si>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</si>
  <si>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</si>
  <si>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</si>
  <si>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</si>
  <si>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</si>
  <si>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</si>
  <si>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</si>
  <si>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</si>
  <si>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</si>
  <si>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</si>
  <si>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</si>
  <si>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</si>
  <si>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</si>
  <si>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</si>
  <si>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</si>
  <si>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</si>
  <si>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</si>
  <si>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</si>
  <si>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</si>
  <si>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</si>
  <si>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</si>
  <si>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</si>
  <si>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</si>
  <si>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</si>
  <si>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</si>
  <si>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</si>
  <si>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</si>
  <si>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</si>
  <si>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</si>
  <si>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</si>
  <si>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</si>
  <si>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</si>
  <si>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</si>
  <si>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</si>
  <si>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</si>
  <si>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</si>
  <si>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</si>
  <si>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</si>
  <si>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</si>
  <si>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</si>
  <si>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</si>
  <si>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</si>
  <si>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</si>
  <si>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</si>
  <si>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</si>
  <si>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</si>
  <si>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</si>
  <si>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</si>
  <si>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</si>
  <si>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</si>
  <si>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</si>
  <si>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</si>
  <si>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</si>
  <si>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</si>
  <si>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</si>
  <si>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</si>
  <si>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</si>
  <si>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</si>
  <si>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</si>
  <si>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</si>
  <si>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</si>
  <si>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</si>
  <si>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</si>
  <si>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</si>
  <si>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</si>
  <si>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</si>
  <si>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</si>
  <si>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</si>
  <si>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</si>
  <si>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</si>
  <si>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</si>
  <si>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</si>
  <si>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</si>
  <si>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</si>
  <si>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</si>
  <si>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</si>
  <si>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</si>
  <si>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</si>
  <si>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</si>
  <si>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</si>
  <si>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</si>
  <si>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</si>
  <si>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</si>
  <si>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</si>
  <si>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</si>
  <si>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</si>
  <si>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</si>
  <si>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</si>
  <si>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</si>
  <si>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</si>
  <si>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</si>
  <si>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</si>
  <si>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</si>
  <si>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</si>
  <si>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</si>
  <si>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</si>
  <si>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</si>
  <si>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</si>
  <si>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</si>
  <si>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</si>
  <si>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</si>
  <si>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</si>
  <si>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</si>
  <si>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</si>
  <si>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</si>
  <si>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</si>
  <si>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</si>
  <si>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</si>
  <si>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</si>
  <si>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</si>
  <si>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</si>
  <si>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</si>
  <si>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</si>
  <si>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</si>
  <si>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</si>
  <si>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</si>
  <si>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</si>
  <si>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</si>
  <si>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</si>
  <si>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</si>
  <si>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</si>
  <si>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</si>
  <si>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</si>
  <si>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</si>
  <si>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</si>
  <si>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</si>
  <si>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</si>
  <si>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</si>
  <si>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</si>
  <si>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</si>
  <si>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</si>
  <si>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</si>
  <si>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</si>
  <si>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</si>
  <si>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</si>
  <si>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</si>
  <si>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</si>
  <si>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</si>
  <si>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</si>
  <si>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</si>
  <si>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</si>
  <si>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</si>
  <si>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</si>
  <si>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</si>
  <si>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</si>
  <si>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</si>
  <si>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</si>
  <si>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</si>
  <si>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</si>
  <si>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</si>
  <si>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</si>
  <si>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</si>
  <si>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</si>
  <si>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</si>
  <si>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</si>
  <si>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</si>
  <si>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</si>
  <si>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</si>
  <si>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</si>
  <si>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</si>
  <si>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</si>
  <si>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</si>
  <si>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</si>
  <si>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</si>
  <si>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</si>
  <si>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</si>
  <si>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</si>
  <si>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</si>
  <si>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</si>
  <si>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</si>
  <si>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</si>
  <si>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</si>
  <si>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</si>
  <si>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</si>
  <si>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</si>
  <si>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</si>
  <si>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</si>
  <si>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</si>
  <si>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</si>
  <si>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</si>
  <si>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</si>
  <si>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</si>
  <si>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</si>
  <si>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</si>
  <si>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</si>
  <si>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</si>
  <si>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</si>
  <si>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</si>
  <si>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</si>
  <si>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</si>
  <si>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</si>
  <si>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</si>
  <si>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</si>
  <si>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</si>
  <si>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</si>
  <si>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</si>
  <si>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</si>
  <si>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</si>
  <si>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</si>
  <si>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</si>
  <si>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</si>
  <si>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</si>
  <si>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</si>
  <si>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</si>
  <si>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</si>
  <si>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</si>
  <si>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</si>
  <si>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</si>
  <si>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</si>
  <si>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</si>
  <si>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</si>
  <si>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</si>
  <si>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</si>
  <si>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</si>
  <si>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</si>
  <si>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</si>
  <si>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</si>
  <si>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</si>
  <si>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</si>
  <si>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</si>
  <si>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</si>
  <si>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</si>
  <si>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</si>
  <si>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</si>
  <si>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</si>
  <si>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</si>
  <si>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</si>
  <si>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</si>
  <si>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</si>
  <si>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</si>
  <si>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</si>
  <si>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</si>
  <si>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</si>
  <si>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</si>
  <si>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</si>
  <si>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</si>
  <si>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</si>
  <si>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</si>
  <si>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</si>
  <si>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</si>
  <si>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</si>
  <si>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</si>
  <si>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</si>
  <si>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</si>
  <si>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</si>
  <si>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</si>
  <si>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</si>
  <si>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</si>
  <si>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</si>
  <si>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</si>
  <si>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</si>
  <si>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</si>
  <si>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</si>
  <si>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</si>
  <si>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</si>
  <si>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</si>
  <si>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</si>
  <si>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</si>
  <si>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</si>
  <si>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</si>
  <si>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</si>
  <si>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</si>
  <si>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</si>
  <si>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</si>
  <si>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</si>
  <si>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</si>
  <si>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</si>
  <si>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</si>
  <si>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</si>
  <si>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</si>
  <si>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</si>
  <si>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</si>
  <si>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</si>
  <si>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</si>
  <si>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</si>
  <si>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</si>
  <si>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</si>
  <si>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</si>
  <si>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</si>
  <si>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</si>
  <si>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</si>
  <si>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</si>
  <si>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</si>
  <si>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</si>
  <si>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</si>
  <si>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</si>
  <si>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</si>
  <si>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</si>
  <si>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</si>
  <si>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</si>
  <si>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</si>
  <si>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</si>
  <si>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</si>
  <si>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</si>
  <si>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</si>
  <si>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</si>
  <si>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</si>
  <si>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</si>
  <si>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</si>
  <si>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</si>
  <si>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</si>
  <si>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</si>
  <si>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</si>
  <si>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</si>
  <si>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</si>
  <si>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</si>
  <si>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</si>
  <si>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</si>
  <si>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</si>
  <si>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</si>
  <si>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</si>
  <si>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</si>
  <si>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</si>
  <si>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</si>
  <si>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</si>
  <si>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</si>
  <si>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</si>
  <si>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</si>
  <si>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</si>
  <si>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</si>
  <si>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</si>
  <si>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</si>
  <si>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</si>
  <si>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</si>
  <si>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</si>
  <si>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</si>
  <si>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</si>
  <si>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</si>
  <si>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</si>
  <si>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</si>
  <si>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</si>
  <si>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</si>
  <si>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</si>
  <si>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</si>
  <si>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</si>
  <si>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</si>
  <si>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</si>
  <si>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</si>
  <si>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</si>
  <si>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</si>
  <si>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</si>
  <si>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</si>
  <si>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</si>
  <si>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</si>
  <si>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</si>
  <si>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</si>
  <si>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</si>
  <si>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</si>
  <si>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</si>
  <si>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</si>
  <si>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</si>
  <si>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</si>
  <si>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</si>
  <si>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</si>
  <si>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</si>
  <si>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</si>
  <si>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</si>
  <si>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</si>
  <si>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</si>
  <si>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</si>
  <si>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</si>
  <si>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</si>
  <si>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</si>
  <si>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</si>
  <si>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</si>
  <si>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</si>
  <si>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</si>
  <si>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</si>
  <si>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</si>
  <si>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</si>
  <si>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</si>
  <si>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</si>
  <si>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</si>
  <si>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</si>
  <si>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</si>
  <si>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</si>
  <si>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</si>
  <si>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</si>
  <si>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</si>
  <si>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</si>
  <si>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</si>
  <si>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</si>
  <si>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</si>
  <si>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</si>
  <si>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</si>
  <si>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</si>
  <si>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</si>
  <si>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</si>
  <si>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</si>
  <si>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</si>
  <si>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</si>
  <si>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</si>
  <si>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</si>
  <si>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</si>
  <si>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</si>
  <si>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</si>
  <si>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</si>
  <si>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</si>
  <si>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</si>
  <si>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</si>
  <si>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</si>
  <si>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</si>
  <si>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</si>
  <si>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</si>
  <si>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</si>
  <si>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</si>
  <si>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</si>
  <si>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</si>
  <si>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</si>
  <si>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</si>
  <si>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</si>
  <si>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</si>
  <si>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</si>
  <si>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</si>
  <si>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</si>
  <si>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</si>
  <si>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</si>
  <si>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</si>
  <si>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</si>
  <si>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</si>
  <si>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</si>
  <si>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</si>
  <si>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</si>
  <si>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</si>
  <si>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</si>
  <si>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</si>
  <si>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</si>
  <si>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</si>
  <si>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</si>
  <si>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</si>
  <si>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</si>
  <si>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</si>
  <si>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</si>
  <si>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</si>
  <si>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</si>
  <si>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</si>
  <si>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</si>
  <si>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</si>
  <si>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</si>
  <si>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</si>
  <si>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</si>
  <si>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</si>
  <si>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</si>
  <si>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</si>
  <si>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</si>
  <si>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</si>
  <si>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</si>
  <si>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</si>
  <si>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</si>
  <si>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</si>
  <si>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</si>
  <si>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</si>
  <si>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</si>
  <si>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</si>
  <si>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</si>
  <si>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</si>
  <si>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</si>
  <si>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</si>
  <si>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</si>
  <si>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</si>
  <si>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</si>
  <si>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</si>
  <si>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</si>
  <si>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</si>
  <si>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</si>
  <si>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</si>
  <si>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</si>
  <si>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</si>
  <si>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</si>
  <si>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</si>
  <si>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</si>
  <si>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</si>
  <si>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</si>
  <si>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</si>
  <si>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</si>
  <si>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</si>
  <si>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</si>
  <si>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</si>
  <si>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</si>
  <si>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</si>
  <si>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</si>
  <si>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</si>
  <si>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</si>
  <si>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</si>
  <si>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</si>
  <si>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</si>
  <si>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</si>
  <si>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</si>
  <si>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</si>
  <si>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</si>
  <si>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</si>
  <si>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</si>
  <si>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</si>
  <si>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</si>
  <si>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</si>
  <si>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</si>
  <si>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</si>
  <si>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</si>
  <si>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</si>
  <si>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</si>
  <si>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</si>
  <si>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</si>
  <si>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</si>
  <si>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</si>
  <si>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</si>
  <si>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</si>
  <si>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</si>
  <si>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</si>
  <si>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</si>
  <si>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</si>
  <si>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</si>
  <si>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</si>
  <si>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</si>
  <si>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</si>
  <si>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</si>
  <si>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</si>
  <si>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</si>
  <si>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</si>
  <si>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</si>
  <si>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</si>
  <si>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</si>
  <si>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</si>
  <si>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</si>
  <si>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</si>
  <si>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</si>
  <si>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</si>
  <si>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</si>
  <si>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</si>
  <si>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</si>
  <si>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</si>
  <si>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</si>
  <si>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</si>
  <si>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</si>
  <si>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</si>
  <si>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</si>
  <si>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</si>
  <si>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</si>
  <si>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</si>
  <si>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</si>
  <si>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</si>
  <si>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</si>
  <si>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</si>
  <si>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</si>
  <si>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</si>
  <si>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</si>
  <si>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</si>
  <si>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</si>
  <si>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</si>
  <si>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</si>
  <si>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</si>
  <si>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</si>
  <si>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</si>
  <si>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</si>
  <si>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</si>
  <si>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</si>
  <si>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</si>
  <si>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</si>
  <si>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</si>
  <si>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</si>
  <si>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</si>
  <si>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</si>
  <si>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</si>
  <si>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</si>
  <si>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</si>
  <si>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</si>
  <si>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</si>
  <si>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</si>
  <si>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</si>
  <si>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</si>
  <si>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</si>
  <si>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</si>
  <si>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</si>
  <si>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</si>
  <si>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</si>
  <si>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</si>
  <si>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</si>
  <si>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</si>
  <si>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</si>
  <si>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</si>
  <si>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</si>
  <si>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</si>
  <si>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</si>
  <si>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</si>
  <si>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</si>
  <si>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</si>
  <si>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</si>
  <si>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</si>
  <si>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</si>
  <si>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</si>
  <si>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</si>
  <si>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</si>
  <si>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</si>
  <si>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</si>
  <si>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</si>
  <si>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</si>
  <si>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</si>
  <si>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</si>
  <si>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</si>
  <si>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</si>
  <si>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</si>
  <si>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</si>
  <si>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</si>
  <si>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</si>
  <si>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</si>
  <si>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</si>
  <si>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</si>
  <si>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</si>
  <si>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</si>
  <si>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</si>
  <si>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</si>
  <si>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</si>
  <si>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</si>
  <si>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</si>
  <si>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</si>
  <si>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</si>
  <si>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</si>
  <si>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</si>
  <si>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</si>
  <si>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</si>
  <si>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</si>
  <si>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</si>
  <si>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</si>
  <si>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</si>
  <si>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</si>
  <si>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</si>
  <si>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</si>
  <si>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</si>
  <si>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</si>
  <si>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</si>
  <si>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</si>
  <si>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</si>
  <si>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</si>
  <si>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</si>
  <si>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</si>
  <si>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</si>
  <si>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</si>
  <si>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</si>
  <si>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</si>
  <si>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</si>
  <si>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</si>
  <si>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</si>
  <si>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</si>
  <si>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</si>
  <si>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</si>
  <si>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</si>
  <si>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</si>
  <si>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</si>
  <si>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</si>
  <si>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</si>
  <si>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</si>
  <si>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</si>
  <si>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</si>
  <si>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</si>
  <si>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</si>
  <si>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</si>
  <si>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</si>
  <si>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</si>
  <si>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</si>
  <si>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</si>
  <si>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</si>
  <si>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</si>
  <si>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</si>
  <si>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</si>
  <si>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</si>
  <si>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</si>
  <si>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</si>
  <si>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</si>
  <si>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</si>
  <si>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</si>
  <si>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</si>
  <si>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</si>
  <si>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</si>
  <si>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</si>
  <si>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</si>
  <si>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</si>
  <si>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</si>
  <si>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</si>
  <si>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</si>
  <si>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</si>
  <si>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</si>
  <si>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</si>
  <si>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</si>
  <si>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</si>
  <si>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</si>
  <si>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</si>
  <si>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</si>
  <si>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</si>
  <si>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</si>
  <si>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</si>
  <si>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</si>
  <si>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</si>
  <si>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</si>
  <si>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</si>
  <si>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</si>
  <si>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</si>
  <si>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</si>
  <si>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</si>
  <si>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</si>
  <si>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</si>
  <si>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</si>
  <si>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</si>
  <si>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</si>
  <si>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</si>
  <si>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</si>
  <si>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</si>
  <si>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</si>
  <si>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</si>
  <si>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</si>
  <si>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</si>
  <si>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</si>
  <si>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</si>
  <si>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</si>
  <si>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</si>
  <si>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</si>
  <si>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</si>
  <si>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</si>
  <si>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</si>
  <si>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</si>
  <si>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</si>
  <si>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</si>
  <si>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</si>
  <si>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</si>
  <si>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</si>
  <si>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</si>
  <si>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</si>
  <si>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</si>
  <si>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</si>
  <si>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</si>
  <si>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</si>
  <si>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</si>
  <si>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</si>
  <si>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</si>
  <si>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</si>
  <si>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</si>
  <si>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</si>
  <si>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</si>
  <si>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</si>
  <si>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</si>
  <si>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</si>
  <si>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</si>
  <si>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</si>
  <si>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</si>
  <si>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</si>
  <si>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</si>
  <si>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</si>
  <si>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</si>
  <si>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</si>
  <si>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</si>
  <si>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</si>
  <si>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</si>
  <si>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</si>
  <si>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</si>
  <si>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</si>
  <si>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</si>
  <si>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</si>
  <si>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</si>
  <si>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</si>
  <si>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</si>
  <si>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</si>
  <si>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</si>
  <si>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</si>
  <si>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</si>
  <si>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</si>
  <si>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</si>
  <si>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</si>
  <si>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</si>
  <si>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</si>
  <si>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</si>
  <si>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</si>
  <si>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</si>
  <si>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</si>
  <si>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</si>
  <si>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</si>
  <si>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</si>
  <si>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</si>
  <si>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</si>
  <si>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</si>
  <si>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</si>
  <si>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</si>
  <si>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</si>
  <si>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</si>
  <si>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</si>
  <si>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</si>
  <si>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</si>
  <si>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</si>
  <si>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</si>
  <si>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</si>
  <si>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</si>
  <si>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</si>
  <si>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</si>
  <si>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</si>
  <si>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</si>
  <si>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</si>
  <si>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</si>
  <si>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</si>
  <si>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</si>
  <si>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</si>
  <si>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</si>
  <si>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</si>
  <si>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</si>
  <si>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</si>
  <si>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</si>
  <si>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</si>
  <si>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</si>
  <si>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</si>
  <si>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</si>
  <si>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</si>
  <si>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</si>
  <si>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</si>
  <si>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</si>
  <si>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</si>
  <si>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</si>
  <si>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</si>
  <si>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</si>
  <si>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</si>
  <si>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</si>
  <si>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</si>
  <si>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</si>
  <si>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</si>
  <si>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</si>
  <si>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</si>
  <si>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</si>
  <si>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</si>
  <si>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</si>
  <si>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</si>
  <si>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</si>
  <si>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</si>
  <si>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</si>
  <si>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</si>
  <si>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</si>
  <si>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</si>
  <si>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</si>
  <si>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</si>
  <si>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</si>
  <si>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</si>
  <si>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</si>
  <si>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</si>
  <si>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</si>
  <si>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</si>
  <si>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</si>
  <si>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</si>
  <si>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</si>
  <si>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</si>
  <si>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</si>
  <si>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</si>
  <si>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</si>
  <si>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</si>
  <si>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</si>
  <si>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</si>
  <si>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</si>
  <si>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</si>
  <si>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</si>
  <si>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</si>
  <si>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</si>
  <si>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</si>
  <si>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</si>
  <si>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</si>
  <si>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</si>
  <si>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</si>
  <si>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</si>
  <si>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</si>
  <si>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</si>
  <si>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</si>
  <si>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</si>
  <si>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</si>
  <si>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</si>
  <si>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</si>
  <si>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</si>
  <si>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</si>
  <si>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</si>
  <si>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</si>
  <si>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</si>
  <si>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</si>
  <si>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</si>
  <si>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</si>
  <si>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</si>
  <si>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</si>
  <si>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</si>
  <si>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</si>
  <si>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</si>
  <si>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</si>
  <si>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</si>
  <si>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</si>
  <si>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</si>
  <si>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</si>
  <si>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</si>
  <si>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</si>
  <si>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</si>
  <si>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</si>
  <si>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</si>
  <si>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</si>
  <si>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</si>
  <si>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</si>
  <si>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</si>
  <si>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</si>
  <si>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</si>
  <si>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</si>
  <si>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</si>
  <si>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</si>
  <si>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</si>
  <si>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</si>
  <si>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</si>
  <si>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</si>
  <si>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</si>
  <si>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</si>
  <si>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</si>
  <si>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</si>
  <si>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</si>
  <si>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</si>
  <si>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</si>
  <si>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</si>
  <si>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</si>
  <si>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</si>
  <si>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</si>
  <si>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</si>
  <si>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</si>
  <si>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</si>
  <si>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</si>
  <si>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</si>
  <si>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</si>
  <si>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</si>
  <si>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</si>
  <si>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</si>
  <si>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</si>
  <si>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</si>
  <si>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</si>
  <si>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</si>
  <si>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</si>
  <si>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</si>
  <si>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</si>
  <si>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</si>
  <si>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</si>
  <si>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</si>
  <si>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</si>
  <si>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</si>
  <si>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</si>
  <si>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</si>
  <si>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</si>
  <si>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</si>
  <si>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</si>
  <si>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</si>
  <si>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</si>
  <si>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</si>
  <si>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</si>
  <si>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</si>
  <si>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</si>
  <si>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</si>
  <si>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</si>
  <si>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</si>
  <si>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</si>
  <si>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</si>
  <si>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</si>
  <si>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</si>
  <si>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</si>
  <si>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</si>
  <si>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</si>
  <si>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</si>
  <si>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</si>
  <si>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</si>
  <si>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</si>
  <si>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</si>
  <si>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</si>
  <si>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</si>
  <si>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</si>
  <si>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</si>
  <si>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</si>
  <si>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</si>
  <si>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</si>
  <si>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</si>
  <si>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</si>
  <si>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</si>
  <si>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</si>
  <si>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</si>
  <si>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</si>
  <si>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</si>
  <si>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</si>
  <si>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</si>
  <si>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</si>
  <si>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</si>
  <si>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</si>
  <si>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</si>
  <si>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</si>
  <si>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</si>
  <si>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</si>
  <si>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</si>
  <si>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</si>
  <si>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</si>
  <si>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</si>
  <si>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</si>
  <si>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</si>
  <si>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</si>
  <si>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</si>
  <si>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</si>
  <si>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</si>
  <si>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</si>
  <si>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</si>
  <si>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</si>
  <si>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</si>
  <si>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</si>
  <si>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</si>
  <si>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</si>
  <si>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</si>
  <si>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</si>
  <si>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</si>
  <si>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</si>
  <si>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</si>
  <si>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</si>
  <si>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</si>
  <si>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</si>
  <si>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</si>
  <si>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</si>
  <si>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</si>
  <si>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</si>
  <si>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</si>
  <si>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</si>
  <si>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</si>
  <si>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</si>
  <si>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</si>
  <si>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</si>
  <si>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</si>
  <si>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</si>
  <si>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</si>
  <si>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</si>
  <si>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</si>
  <si>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</si>
  <si>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</si>
  <si>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</si>
  <si>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</si>
  <si>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</si>
  <si>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</si>
  <si>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</si>
  <si>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</si>
  <si>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</si>
  <si>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</si>
  <si>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</si>
  <si>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</si>
  <si>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</si>
  <si>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</si>
  <si>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</si>
  <si>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</si>
  <si>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</si>
  <si>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</si>
  <si>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</si>
  <si>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</si>
  <si>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</si>
  <si>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</si>
  <si>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</si>
  <si>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</si>
  <si>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</si>
  <si>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</si>
  <si>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</si>
  <si>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</si>
  <si>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</si>
  <si>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</si>
  <si>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</si>
  <si>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</si>
  <si>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</si>
  <si>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</si>
  <si>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</si>
  <si>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</si>
  <si>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</si>
  <si>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</si>
  <si>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</si>
  <si>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</si>
  <si>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</si>
  <si>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</si>
  <si>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</si>
  <si>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</si>
  <si>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</si>
  <si>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</si>
  <si>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</si>
  <si>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</si>
  <si>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</si>
  <si>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</si>
  <si>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</si>
  <si>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</si>
  <si>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</si>
  <si>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</si>
  <si>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</si>
  <si>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</si>
  <si>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</si>
  <si>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</si>
  <si>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</si>
  <si>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</si>
  <si>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</si>
  <si>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</si>
  <si>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</si>
  <si>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</si>
  <si>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</si>
  <si>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</si>
  <si>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</si>
  <si>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</si>
  <si>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</si>
  <si>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</si>
  <si>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</si>
  <si>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</si>
  <si>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</si>
  <si>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</si>
  <si>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</si>
  <si>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</si>
  <si>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</si>
  <si>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</si>
  <si>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</si>
  <si>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</si>
  <si>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</si>
  <si>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</si>
  <si>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</si>
  <si>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</si>
  <si>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</si>
  <si>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</si>
  <si>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</si>
  <si>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</si>
  <si>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</si>
  <si>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</si>
  <si>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</si>
  <si>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</si>
  <si>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</si>
  <si>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</si>
  <si>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</si>
  <si>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</si>
  <si>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</si>
  <si>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</si>
  <si>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</si>
  <si>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</si>
  <si>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</si>
  <si>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</si>
  <si>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</si>
  <si>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</si>
  <si>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</si>
  <si>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</si>
  <si>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</si>
  <si>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</si>
  <si>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</si>
  <si>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</si>
  <si>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</si>
  <si>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</si>
  <si>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</si>
  <si>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</si>
  <si>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</si>
  <si>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</si>
  <si>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</si>
  <si>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</si>
  <si>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</si>
  <si>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</si>
  <si>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</si>
  <si>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</si>
  <si>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</si>
  <si>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</si>
  <si>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</si>
  <si>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</si>
  <si>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</si>
  <si>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</si>
  <si>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</si>
  <si>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</si>
  <si>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</si>
  <si>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</si>
  <si>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</si>
  <si>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</si>
  <si>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</si>
  <si>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</si>
  <si>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</si>
  <si>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</si>
  <si>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</si>
  <si>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</si>
  <si>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</si>
  <si>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</si>
  <si>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</si>
  <si>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</si>
  <si>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</si>
  <si>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</si>
  <si>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</si>
  <si>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</si>
  <si>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</si>
  <si>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</si>
  <si>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</si>
  <si>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</si>
  <si>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</si>
  <si>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</si>
  <si>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</si>
  <si>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</si>
  <si>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</si>
  <si>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</si>
  <si>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</si>
  <si>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</si>
  <si>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</si>
  <si>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</si>
  <si>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</si>
  <si>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</si>
  <si>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</si>
  <si>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</si>
  <si>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</si>
  <si>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</si>
  <si>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</si>
  <si>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</si>
  <si>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</si>
  <si>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</si>
  <si>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</si>
  <si>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</si>
  <si>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</si>
  <si>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</si>
  <si>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</si>
  <si>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</si>
  <si>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</si>
  <si>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</si>
  <si>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</si>
  <si>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</si>
  <si>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</si>
  <si>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</si>
  <si>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</si>
  <si>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</si>
  <si>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</si>
  <si>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</si>
  <si>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</si>
  <si>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</si>
  <si>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</si>
  <si>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</si>
  <si>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</si>
  <si>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</si>
  <si>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</si>
  <si>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</si>
  <si>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</si>
  <si>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</si>
  <si>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</si>
  <si>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</si>
  <si>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</si>
  <si>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</si>
  <si>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</si>
  <si>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</si>
  <si>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</si>
  <si>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</si>
  <si>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</si>
  <si>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</si>
  <si>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</si>
  <si>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</si>
  <si>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</si>
  <si>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</si>
  <si>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</si>
  <si>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</si>
  <si>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</si>
  <si>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</si>
  <si>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</si>
  <si>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</si>
  <si>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</si>
  <si>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</si>
  <si>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</si>
  <si>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</si>
  <si>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</si>
  <si>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</si>
  <si>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</si>
  <si>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</si>
  <si>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</si>
  <si>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</si>
  <si>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</si>
  <si>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</si>
  <si>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</si>
  <si>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</si>
  <si>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</si>
  <si>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</si>
  <si>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</si>
  <si>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</si>
  <si>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</si>
  <si>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</si>
  <si>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</si>
  <si>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</si>
  <si>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</si>
  <si>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</si>
  <si>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</si>
  <si>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</si>
  <si>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</si>
  <si>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</si>
  <si>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</si>
  <si>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</si>
  <si>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</si>
  <si>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</si>
  <si>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</si>
  <si>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</si>
  <si>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</si>
  <si>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</si>
  <si>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</si>
  <si>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</si>
  <si>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</si>
  <si>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</si>
  <si>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</si>
  <si>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</si>
  <si>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</si>
  <si>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</si>
  <si>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</si>
  <si>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</si>
  <si>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</si>
  <si>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</si>
  <si>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</si>
  <si>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</si>
  <si>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</si>
  <si>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</si>
  <si>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</si>
  <si>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</si>
  <si>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</si>
  <si>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</si>
  <si>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</si>
  <si>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</si>
  <si>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</si>
  <si>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</si>
  <si>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</si>
  <si>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</si>
  <si>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</si>
  <si>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</si>
  <si>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</si>
  <si>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</si>
  <si>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</si>
  <si>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</si>
  <si>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</si>
  <si>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</si>
  <si>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</si>
  <si>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</si>
  <si>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</si>
  <si>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</si>
  <si>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</si>
  <si>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</si>
  <si>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</si>
  <si>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</si>
  <si>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</si>
  <si>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</si>
  <si>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</si>
  <si>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</si>
  <si>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</si>
  <si>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</si>
  <si>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</si>
  <si>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</si>
  <si>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</si>
  <si>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</si>
  <si>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</si>
  <si>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</si>
  <si>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</si>
  <si>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</si>
  <si>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</si>
  <si>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</si>
  <si>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</si>
  <si>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</si>
  <si>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</si>
  <si>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</si>
  <si>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</si>
  <si>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</si>
  <si>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</si>
  <si>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</si>
  <si>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</si>
  <si>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</si>
  <si>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</si>
  <si>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</si>
  <si>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</si>
  <si>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</si>
  <si>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</si>
  <si>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</si>
  <si>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</si>
  <si>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</si>
  <si>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</si>
  <si>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</si>
  <si>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</si>
  <si>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</si>
  <si>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</si>
  <si>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</si>
  <si>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</si>
  <si>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</si>
  <si>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</si>
  <si>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</si>
  <si>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</si>
  <si>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</si>
  <si>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</si>
  <si>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</si>
  <si>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</si>
  <si>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</si>
  <si>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</si>
  <si>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</si>
  <si>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</si>
  <si>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</si>
  <si>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</si>
  <si>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</si>
  <si>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</si>
  <si>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</si>
  <si>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</si>
  <si>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</si>
  <si>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</si>
  <si>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</si>
  <si>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</si>
  <si>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</si>
  <si>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</si>
  <si>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</si>
  <si>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</si>
  <si>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</si>
  <si>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</si>
  <si>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</si>
  <si>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</si>
  <si>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</si>
  <si>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</si>
  <si>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</si>
  <si>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</si>
  <si>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</si>
  <si>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</si>
  <si>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</si>
  <si>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</si>
  <si>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</si>
  <si>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</si>
  <si>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</si>
  <si>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</si>
  <si>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</si>
  <si>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</si>
  <si>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</si>
  <si>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</si>
  <si>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</si>
  <si>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</si>
  <si>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</si>
  <si>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</si>
  <si>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</si>
  <si>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</si>
  <si>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</si>
  <si>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</si>
  <si>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</si>
  <si>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</si>
  <si>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</si>
  <si>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</si>
  <si>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</si>
  <si>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</si>
  <si>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</si>
  <si>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</si>
  <si>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</si>
  <si>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</si>
  <si>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</si>
  <si>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</si>
  <si>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</si>
  <si>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</si>
  <si>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</si>
  <si>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</si>
  <si>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</si>
  <si>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</si>
  <si>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</si>
  <si>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</si>
  <si>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</si>
  <si>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</si>
  <si>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</si>
  <si>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</si>
  <si>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</si>
  <si>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</si>
  <si>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</si>
  <si>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</si>
  <si>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</si>
  <si>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</si>
  <si>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</si>
  <si>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</si>
  <si>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</si>
  <si>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</si>
  <si>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</si>
  <si>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</si>
  <si>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</si>
  <si>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</si>
  <si>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</si>
  <si>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</si>
  <si>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</si>
  <si>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</si>
  <si>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</si>
  <si>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</si>
  <si>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</si>
  <si>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</si>
  <si>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</si>
  <si>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</si>
  <si>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</si>
  <si>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</si>
  <si>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</si>
  <si>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</si>
  <si>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</si>
  <si>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</si>
  <si>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</si>
  <si>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</si>
  <si>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</si>
  <si>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</si>
  <si>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</si>
  <si>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</si>
  <si>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</si>
  <si>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</si>
  <si>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</si>
  <si>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</si>
  <si>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</si>
  <si>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</si>
  <si>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</si>
  <si>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</si>
  <si>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</si>
  <si>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</si>
  <si>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</si>
  <si>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</si>
  <si>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</si>
  <si>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</si>
  <si>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</si>
  <si>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</si>
  <si>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</si>
  <si>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</si>
  <si>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</si>
  <si>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</si>
  <si>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</si>
  <si>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</si>
  <si>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</si>
  <si>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</si>
  <si>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</si>
  <si>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</si>
  <si>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</si>
  <si>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</si>
  <si>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</si>
  <si>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</si>
  <si>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</si>
  <si>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</si>
  <si>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</si>
  <si>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</si>
  <si>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</si>
  <si>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</si>
  <si>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</si>
  <si>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</si>
  <si>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</si>
  <si>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</si>
  <si>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</si>
  <si>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</si>
  <si>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</si>
  <si>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</si>
  <si>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</si>
  <si>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</si>
  <si>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</si>
  <si>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</si>
  <si>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</si>
  <si>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</si>
  <si>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</si>
  <si>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</si>
  <si>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</si>
  <si>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</si>
  <si>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</si>
  <si>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</si>
  <si>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</si>
  <si>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</si>
  <si>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</si>
  <si>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</si>
  <si>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</si>
  <si>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</si>
  <si>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</si>
  <si>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</si>
  <si>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</si>
  <si>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</si>
  <si>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</si>
  <si>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</si>
  <si>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</si>
  <si>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</si>
  <si>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</si>
  <si>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</si>
  <si>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</si>
  <si>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</si>
  <si>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</si>
  <si>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</si>
  <si>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</si>
  <si>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</si>
  <si>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</si>
  <si>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</si>
  <si>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</si>
  <si>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</si>
  <si>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</si>
  <si>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</si>
  <si>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</si>
  <si>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</si>
  <si>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</si>
  <si>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</si>
  <si>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</si>
  <si>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</si>
  <si>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</si>
  <si>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</si>
  <si>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</si>
  <si>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</si>
  <si>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</si>
  <si>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</si>
  <si>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</si>
  <si>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</si>
  <si>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</si>
  <si>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</si>
  <si>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</si>
  <si>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</si>
  <si>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</si>
  <si>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</si>
  <si>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</si>
  <si>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</si>
  <si>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</si>
  <si>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</si>
  <si>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</si>
  <si>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</si>
  <si>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</si>
  <si>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</si>
  <si>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</si>
  <si>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</si>
  <si>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</si>
  <si>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</si>
  <si>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</si>
  <si>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</si>
  <si>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</si>
  <si>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</si>
  <si>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</si>
  <si>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</si>
  <si>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</si>
  <si>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</si>
  <si>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</si>
  <si>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</si>
  <si>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</si>
  <si>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</si>
  <si>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</si>
  <si>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</si>
  <si>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</si>
  <si>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</si>
  <si>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</si>
  <si>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</si>
  <si>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</si>
  <si>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</si>
  <si>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</si>
  <si>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</si>
  <si>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</si>
  <si>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</si>
  <si>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</si>
  <si>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</si>
  <si>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</si>
  <si>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</si>
  <si>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</si>
  <si>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</si>
  <si>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</si>
  <si>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</si>
  <si>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</si>
  <si>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</si>
  <si>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</si>
  <si>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</si>
  <si>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</si>
  <si>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</si>
  <si>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</si>
  <si>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</si>
  <si>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</si>
  <si>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</si>
  <si>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</si>
  <si>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</si>
  <si>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</si>
  <si>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</si>
  <si>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</si>
  <si>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</si>
  <si>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</si>
  <si>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</si>
  <si>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</si>
  <si>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</si>
  <si>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</si>
  <si>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</si>
  <si>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</si>
  <si>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</si>
  <si>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</si>
  <si>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</si>
  <si>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</si>
  <si>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</si>
  <si>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</si>
  <si>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</si>
  <si>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</si>
  <si>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</si>
  <si>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</si>
  <si>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</si>
  <si>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</si>
  <si>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</si>
  <si>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</si>
  <si>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</si>
  <si>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</si>
  <si>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</si>
  <si>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</si>
  <si>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</si>
  <si>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</si>
  <si>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</si>
  <si>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</si>
  <si>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</si>
  <si>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</si>
  <si>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</si>
  <si>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</si>
  <si>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</si>
  <si>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</si>
  <si>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</si>
  <si>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</si>
  <si>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</si>
  <si>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</si>
  <si>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</si>
  <si>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</si>
  <si>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</si>
  <si>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</si>
  <si>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</si>
  <si>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</si>
  <si>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</si>
  <si>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</si>
  <si>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</si>
  <si>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</si>
  <si>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</si>
  <si>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</si>
  <si>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</si>
  <si>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</si>
  <si>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</si>
  <si>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</si>
  <si>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</si>
  <si>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</si>
  <si>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</si>
  <si>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</si>
  <si>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</si>
  <si>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</si>
  <si>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</si>
  <si>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</si>
  <si>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</si>
  <si>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</si>
  <si>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</si>
  <si>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</si>
  <si>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</si>
  <si>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</si>
  <si>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</si>
  <si>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</si>
  <si>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</si>
  <si>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</si>
  <si>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</si>
  <si>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</si>
  <si>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</si>
  <si>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</si>
  <si>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</si>
  <si>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</si>
  <si>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</si>
  <si>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</si>
  <si>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</si>
  <si>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</si>
  <si>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</si>
  <si>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</si>
  <si>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</si>
  <si>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</si>
  <si>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</si>
  <si>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</si>
  <si>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</si>
  <si>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</si>
  <si>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</si>
  <si>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</si>
  <si>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</si>
  <si>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</si>
  <si>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</si>
  <si>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</si>
  <si>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</si>
  <si>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</si>
  <si>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</si>
  <si>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</si>
  <si>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</si>
  <si>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</si>
  <si>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</si>
  <si>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</si>
  <si>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</si>
  <si>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</si>
  <si>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</si>
  <si>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</si>
  <si>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</si>
  <si>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</si>
  <si>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</si>
  <si>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</si>
  <si>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</si>
  <si>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</si>
  <si>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</si>
  <si>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</si>
  <si>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</si>
  <si>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</si>
  <si>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</si>
  <si>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</si>
  <si>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</si>
  <si>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</si>
  <si>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</si>
  <si>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</si>
  <si>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</si>
  <si>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</si>
  <si>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</si>
  <si>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</si>
  <si>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</si>
  <si>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</si>
  <si>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</si>
  <si>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</si>
  <si>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</si>
  <si>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</si>
  <si>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</si>
  <si>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</si>
  <si>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</si>
  <si>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</si>
  <si>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</si>
  <si>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</si>
  <si>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</si>
  <si>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</si>
  <si>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</si>
  <si>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</si>
  <si>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</si>
  <si>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</si>
  <si>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</si>
  <si>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</si>
  <si>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</si>
  <si>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</si>
  <si>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</si>
  <si>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</si>
  <si>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</si>
  <si>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</si>
  <si>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</si>
  <si>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</si>
  <si>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</si>
  <si>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</si>
  <si>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</si>
  <si>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</si>
  <si>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</si>
  <si>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</si>
  <si>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</si>
  <si>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</si>
  <si>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</si>
  <si>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</si>
  <si>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</si>
  <si>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</si>
  <si>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</si>
  <si>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</si>
  <si>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</si>
  <si>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</si>
  <si>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</si>
  <si>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</si>
  <si>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</si>
  <si>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</si>
  <si>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</si>
  <si>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</si>
  <si>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</si>
  <si>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</si>
  <si>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</si>
  <si>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</si>
  <si>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</si>
  <si>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</si>
  <si>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</si>
  <si>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</si>
  <si>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</si>
  <si>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</si>
  <si>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</si>
  <si>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</si>
  <si>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</si>
  <si>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</si>
  <si>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</si>
  <si>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</si>
  <si>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</si>
  <si>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</si>
  <si>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</si>
  <si>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</si>
  <si>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</si>
  <si>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</si>
  <si>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</si>
  <si>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</si>
  <si>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</si>
  <si>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</si>
  <si>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</si>
  <si>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</si>
  <si>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</si>
  <si>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</si>
  <si>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</si>
  <si>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</si>
  <si>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</si>
  <si>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</si>
  <si>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</si>
  <si>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</si>
  <si>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</si>
  <si>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</si>
  <si>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</si>
  <si>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</si>
  <si>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</si>
  <si>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</si>
  <si>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</si>
  <si>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</si>
  <si>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</si>
  <si>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</si>
  <si>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</si>
  <si>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</si>
  <si>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</si>
  <si>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</si>
  <si>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</si>
  <si>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</si>
  <si>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</si>
  <si>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</si>
  <si>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</si>
  <si>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</si>
  <si>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</si>
  <si>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</si>
  <si>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</si>
  <si>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</si>
  <si>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</si>
  <si>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</si>
  <si>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</si>
  <si>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</si>
  <si>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</si>
  <si>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</si>
  <si>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</si>
  <si>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</si>
  <si>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</si>
  <si>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</si>
  <si>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</si>
  <si>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</si>
  <si>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</si>
  <si>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</si>
  <si>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</si>
  <si>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</si>
  <si>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</si>
  <si>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</si>
  <si>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</si>
  <si>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</si>
  <si>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</si>
  <si>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</si>
  <si>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</si>
  <si>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</si>
  <si>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</si>
  <si>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</si>
  <si>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</si>
  <si>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</si>
  <si>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</si>
  <si>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</si>
  <si>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</si>
  <si>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</si>
  <si>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</si>
  <si>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</si>
  <si>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</si>
  <si>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</si>
  <si>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</si>
  <si>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</si>
  <si>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</si>
  <si>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</si>
  <si>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</si>
  <si>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</si>
  <si>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</si>
  <si>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</si>
  <si>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</si>
  <si>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</si>
  <si>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</si>
  <si>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</si>
  <si>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</si>
  <si>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</si>
  <si>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</si>
  <si>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</si>
  <si>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</si>
  <si>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</si>
  <si>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</si>
  <si>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</si>
  <si>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</si>
  <si>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</si>
  <si>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</si>
  <si>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</si>
  <si>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</si>
  <si>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</si>
  <si>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</si>
  <si>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</si>
  <si>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</si>
  <si>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</si>
  <si>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</si>
  <si>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</si>
  <si>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</si>
  <si>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</si>
  <si>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</si>
  <si>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</si>
  <si>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</si>
  <si>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</si>
  <si>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</si>
  <si>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</si>
  <si>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</si>
  <si>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</si>
  <si>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</si>
  <si>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</si>
  <si>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</si>
  <si>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</si>
  <si>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</si>
  <si>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</si>
  <si>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</si>
  <si>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</si>
  <si>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</si>
  <si>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</si>
  <si>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</si>
  <si>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</si>
  <si>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</si>
  <si>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</si>
  <si>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</si>
  <si>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</si>
  <si>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</si>
  <si>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</si>
  <si>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</si>
  <si>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</si>
  <si>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</si>
  <si>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</si>
  <si>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</si>
  <si>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</si>
  <si>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</si>
  <si>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</si>
  <si>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</si>
  <si>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</si>
  <si>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</si>
  <si>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</si>
  <si>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</si>
  <si>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</si>
  <si>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</si>
  <si>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</si>
  <si>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</si>
  <si>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</si>
  <si>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</si>
  <si>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</si>
  <si>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</si>
  <si>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</si>
  <si>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</si>
  <si>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</si>
  <si>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</si>
  <si>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</si>
  <si>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</si>
  <si>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</si>
  <si>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</si>
  <si>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</si>
  <si>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</si>
  <si>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</si>
  <si>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</si>
  <si>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</si>
  <si>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</si>
  <si>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</si>
  <si>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</si>
  <si>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</si>
  <si>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</si>
  <si>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</si>
  <si>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</si>
  <si>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</si>
  <si>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</si>
  <si>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</si>
  <si>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</si>
  <si>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</si>
  <si>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</si>
  <si>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</si>
  <si>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</si>
  <si>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</si>
  <si>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</si>
  <si>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</si>
  <si>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</si>
  <si>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</si>
  <si>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</si>
  <si>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</si>
  <si>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</si>
  <si>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</si>
  <si>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</si>
  <si>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</si>
  <si>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</si>
  <si>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</si>
  <si>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</si>
  <si>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</si>
  <si>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</si>
  <si>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</si>
  <si>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</si>
  <si>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</si>
  <si>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</si>
  <si>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</si>
  <si>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</si>
  <si>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</si>
  <si>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</si>
  <si>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</si>
  <si>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</si>
  <si>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</si>
  <si>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</si>
  <si>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</si>
  <si>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</si>
  <si>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</si>
  <si>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</si>
  <si>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</si>
  <si>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</si>
  <si>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</si>
  <si>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</si>
  <si>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</si>
  <si>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</si>
  <si>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</si>
  <si>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</si>
  <si>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</si>
  <si>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</si>
  <si>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</si>
  <si>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</si>
  <si>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</si>
  <si>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</si>
  <si>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</si>
  <si>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</si>
  <si>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</si>
  <si>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</si>
  <si>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</si>
  <si>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</si>
  <si>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</si>
  <si>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</si>
  <si>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</si>
  <si>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</si>
  <si>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</si>
  <si>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</si>
  <si>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</si>
  <si>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</si>
  <si>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</si>
  <si>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</si>
  <si>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</si>
  <si>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</si>
  <si>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</si>
  <si>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</si>
  <si>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</si>
  <si>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</si>
  <si>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</si>
  <si>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</si>
  <si>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</si>
  <si>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</si>
  <si>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</si>
  <si>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</si>
  <si>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</si>
  <si>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</si>
  <si>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</si>
  <si>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</si>
  <si>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</si>
  <si>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</si>
  <si>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</si>
  <si>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</si>
  <si>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</si>
  <si>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</si>
  <si>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</si>
  <si>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</si>
  <si>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</si>
  <si>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</si>
  <si>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</si>
  <si>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</si>
  <si>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</si>
  <si>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</si>
  <si>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</si>
  <si>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</si>
  <si>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</si>
  <si>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</si>
  <si>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</si>
  <si>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</si>
  <si>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</si>
  <si>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</si>
  <si>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</si>
  <si>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</si>
  <si>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</si>
  <si>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</si>
  <si>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</si>
  <si>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</si>
  <si>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</si>
  <si>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</si>
  <si>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</si>
  <si>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</si>
  <si>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</si>
  <si>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</si>
  <si>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</si>
  <si>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</si>
  <si>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</si>
  <si>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</si>
  <si>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</si>
  <si>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</si>
  <si>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</si>
  <si>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</si>
  <si>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</si>
  <si>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</si>
  <si>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</si>
  <si>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</si>
  <si>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</si>
  <si>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</si>
  <si>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</si>
  <si>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</si>
  <si>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</si>
  <si>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</si>
  <si>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</si>
  <si>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</si>
  <si>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</si>
  <si>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</si>
  <si>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</si>
  <si>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</si>
  <si>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</si>
  <si>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</si>
  <si>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</si>
  <si>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</si>
  <si>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</si>
  <si>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</si>
  <si>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</si>
  <si>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</si>
  <si>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</si>
  <si>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</si>
  <si>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</si>
  <si>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</si>
  <si>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</si>
  <si>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</si>
  <si>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</si>
  <si>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</si>
  <si>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</si>
  <si>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</si>
  <si>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</si>
  <si>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</si>
  <si>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</si>
  <si>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</si>
  <si>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</si>
  <si>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</si>
  <si>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</si>
  <si>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</si>
  <si>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</si>
  <si>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</si>
  <si>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</si>
  <si>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</si>
  <si>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</si>
  <si>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</si>
  <si>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</si>
  <si>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</si>
  <si>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</si>
  <si>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</si>
  <si>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</si>
  <si>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</si>
  <si>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</si>
  <si>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</si>
  <si>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</si>
  <si>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</si>
  <si>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</si>
  <si>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</si>
  <si>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</si>
  <si>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</si>
  <si>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</si>
  <si>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</si>
  <si>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</si>
  <si>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</si>
  <si>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</si>
  <si>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</si>
  <si>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</si>
  <si>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</si>
  <si>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</si>
  <si>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</si>
  <si>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</si>
  <si>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</si>
  <si>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</si>
  <si>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</si>
  <si>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</si>
  <si>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</si>
  <si>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</si>
  <si>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</si>
  <si>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</si>
  <si>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</si>
  <si>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</si>
  <si>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</si>
  <si>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</si>
  <si>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</si>
  <si>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</si>
  <si>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</si>
  <si>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</si>
  <si>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</si>
  <si>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</si>
  <si>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</si>
  <si>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</si>
  <si>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</si>
  <si>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</si>
  <si>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</si>
  <si>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</si>
  <si>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</si>
  <si>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</si>
  <si>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</si>
  <si>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</si>
  <si>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</si>
  <si>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</si>
  <si>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</si>
  <si>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</si>
  <si>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</si>
  <si>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</si>
  <si>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</si>
  <si>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</si>
  <si>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</si>
  <si>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</si>
  <si>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</si>
  <si>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</si>
  <si>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</si>
  <si>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</si>
  <si>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</si>
  <si>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</si>
  <si>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</si>
  <si>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</si>
  <si>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</si>
  <si>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</si>
  <si>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</si>
  <si>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</si>
  <si>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</si>
  <si>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</si>
  <si>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</si>
  <si>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</si>
  <si>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</si>
  <si>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</si>
  <si>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</si>
  <si>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</si>
  <si>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</si>
  <si>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</si>
  <si>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</si>
  <si>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</si>
  <si>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</si>
  <si>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</si>
  <si>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</si>
  <si>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</si>
  <si>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</si>
  <si>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</si>
  <si>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</si>
  <si>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</si>
  <si>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</si>
  <si>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</si>
  <si>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</si>
  <si>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</si>
  <si>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</si>
  <si>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</si>
  <si>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</si>
  <si>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</si>
  <si>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</si>
  <si>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</si>
  <si>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</si>
  <si>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</si>
  <si>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</si>
  <si>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</si>
  <si>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</si>
  <si>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</si>
  <si>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</si>
  <si>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</si>
  <si>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</si>
  <si>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</si>
  <si>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</si>
  <si>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</si>
  <si>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</si>
  <si>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</si>
  <si>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</si>
  <si>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</si>
  <si>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</si>
  <si>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</si>
  <si>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</si>
  <si>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</si>
  <si>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</si>
  <si>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</si>
  <si>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</si>
  <si>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</si>
  <si>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</si>
  <si>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</si>
  <si>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</si>
  <si>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</si>
  <si>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</si>
  <si>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</si>
  <si>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</si>
  <si>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</si>
  <si>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</si>
  <si>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</si>
  <si>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</si>
  <si>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</si>
  <si>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</si>
  <si>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</si>
  <si>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</si>
  <si>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</si>
  <si>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</si>
  <si>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</si>
  <si>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</si>
  <si>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</si>
  <si>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</si>
  <si>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</si>
  <si>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</si>
  <si>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</si>
  <si>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</si>
  <si>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</si>
  <si>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</si>
  <si>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</si>
  <si>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</si>
  <si>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</si>
  <si>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</si>
  <si>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</si>
  <si>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</si>
  <si>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</si>
  <si>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</si>
  <si>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</si>
  <si>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</si>
  <si>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</si>
  <si>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</si>
  <si>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</si>
  <si>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</si>
  <si>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</si>
  <si>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</si>
  <si>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</si>
  <si>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</si>
  <si>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</si>
  <si>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</si>
  <si>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</si>
  <si>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</si>
  <si>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</si>
  <si>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</si>
  <si>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</si>
  <si>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</si>
  <si>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</si>
  <si>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</si>
  <si>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</si>
  <si>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</si>
  <si>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</si>
  <si>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</si>
  <si>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</si>
  <si>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</si>
  <si>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</si>
  <si>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</si>
  <si>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</si>
  <si>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</si>
  <si>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</si>
  <si>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</si>
  <si>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</si>
  <si>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</si>
  <si>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</si>
  <si>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</si>
  <si>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</si>
  <si>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</si>
  <si>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</si>
  <si>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</si>
  <si>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</si>
  <si>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</si>
  <si>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</si>
  <si>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</si>
  <si>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</si>
  <si>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</si>
  <si>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</si>
  <si>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</si>
  <si>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</si>
  <si>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</si>
  <si>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</si>
  <si>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</si>
  <si>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</si>
  <si>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</si>
  <si>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</si>
  <si>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</si>
  <si>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</si>
  <si>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</si>
  <si>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</si>
  <si>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</si>
  <si>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</si>
  <si>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</si>
  <si>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</si>
  <si>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</si>
  <si>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</si>
  <si>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</si>
  <si>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</si>
  <si>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</si>
  <si>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</si>
  <si>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</si>
  <si>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</si>
  <si>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</si>
  <si>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</si>
  <si>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</si>
  <si>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</si>
  <si>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</si>
  <si>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</si>
  <si>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</si>
  <si>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</si>
  <si>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</si>
  <si>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</si>
  <si>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</si>
  <si>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</si>
  <si>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</si>
  <si>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</si>
  <si>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</si>
  <si>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</si>
  <si>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</si>
  <si>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</si>
  <si>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</si>
  <si>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</si>
  <si>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</si>
  <si>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</si>
  <si>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</si>
  <si>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</si>
  <si>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</si>
  <si>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</si>
  <si>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</si>
  <si>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</si>
  <si>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</si>
  <si>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</si>
  <si>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</si>
  <si>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</si>
  <si>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</si>
  <si>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</si>
  <si>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</si>
  <si>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</si>
  <si>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</si>
  <si>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</si>
  <si>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</si>
  <si>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</si>
  <si>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</si>
  <si>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</si>
  <si>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</si>
  <si>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</si>
  <si>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</si>
  <si>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</si>
  <si>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</si>
  <si>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</si>
  <si>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</si>
  <si>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</si>
  <si>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</si>
  <si>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</si>
  <si>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</si>
  <si>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</si>
  <si>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</si>
  <si>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</si>
  <si>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</si>
  <si>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</si>
  <si>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</si>
  <si>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</si>
  <si>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</si>
  <si>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</si>
  <si>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</si>
  <si>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</si>
  <si>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</si>
  <si>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</si>
  <si>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</si>
  <si>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</si>
  <si>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</si>
  <si>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</si>
  <si>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</si>
  <si>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</si>
  <si>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</si>
  <si>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</si>
  <si>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</si>
  <si>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</si>
  <si>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</si>
  <si>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</si>
  <si>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</si>
  <si>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</si>
  <si>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</si>
  <si>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</si>
  <si>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</si>
  <si>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</si>
  <si>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</si>
  <si>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</si>
  <si>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</si>
  <si>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</si>
  <si>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</si>
  <si>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</si>
  <si>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</si>
  <si>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</si>
  <si>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</si>
  <si>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</si>
  <si>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</si>
  <si>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</si>
  <si>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</si>
  <si>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</si>
  <si>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</si>
  <si>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</si>
  <si>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</si>
  <si>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</si>
  <si>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</si>
  <si>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</si>
  <si>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</si>
  <si>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</si>
  <si>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</si>
  <si>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</si>
  <si>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</si>
  <si>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</si>
  <si>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</si>
  <si>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</si>
  <si>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</si>
  <si>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</si>
  <si>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</si>
  <si>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</si>
  <si>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</si>
  <si>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</si>
  <si>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</si>
  <si>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</si>
  <si>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</si>
  <si>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</si>
  <si>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</si>
  <si>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</si>
  <si>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</si>
  <si>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</si>
  <si>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</si>
  <si>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</si>
  <si>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</si>
  <si>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</si>
  <si>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</si>
  <si>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</si>
  <si>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</si>
  <si>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</si>
  <si>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</si>
  <si>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</si>
  <si>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</si>
  <si>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</si>
  <si>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</si>
  <si>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</si>
  <si>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</si>
  <si>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</si>
  <si>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</si>
  <si>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</si>
  <si>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</si>
  <si>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</si>
  <si>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</si>
  <si>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</si>
  <si>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</si>
  <si>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</si>
  <si>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</si>
  <si>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</si>
  <si>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</si>
  <si>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</si>
  <si>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</si>
  <si>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</si>
  <si>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</si>
  <si>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</si>
  <si>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</si>
  <si>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</si>
  <si>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</si>
  <si>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</si>
  <si>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</si>
  <si>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</si>
  <si>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</si>
  <si>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</si>
  <si>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</si>
  <si>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</si>
  <si>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</si>
  <si>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</si>
  <si>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</si>
  <si>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</si>
  <si>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</si>
  <si>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</si>
  <si>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</si>
  <si>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</si>
  <si>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</si>
  <si>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</si>
  <si>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</si>
  <si>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</si>
  <si>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</si>
  <si>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</si>
  <si>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</si>
  <si>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</si>
  <si>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</si>
  <si>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</si>
  <si>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</si>
  <si>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</si>
  <si>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</si>
  <si>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</si>
  <si>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</si>
  <si>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</si>
  <si>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</si>
  <si>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</si>
  <si>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</si>
  <si>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</si>
  <si>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</si>
  <si>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</si>
  <si>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</si>
  <si>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</si>
  <si>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</si>
  <si>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</si>
  <si>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</si>
  <si>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</si>
  <si>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</si>
  <si>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</si>
  <si>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</si>
  <si>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</si>
  <si>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</si>
  <si>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</si>
  <si>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</si>
  <si>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</si>
  <si>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</si>
  <si>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</si>
  <si>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</si>
  <si>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</si>
  <si>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</si>
  <si>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</si>
  <si>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</si>
  <si>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</si>
  <si>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</si>
  <si>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</si>
  <si>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</si>
  <si>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</si>
  <si>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</si>
  <si>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</si>
  <si>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</si>
  <si>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</si>
  <si>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</si>
  <si>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</si>
  <si>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</si>
  <si>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</si>
  <si>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</si>
  <si>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</si>
  <si>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</si>
  <si>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</si>
  <si>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</si>
  <si>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</si>
  <si>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</si>
  <si>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</si>
  <si>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</si>
  <si>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</si>
  <si>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</si>
  <si>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</si>
  <si>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</si>
  <si>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</si>
  <si>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</si>
  <si>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</si>
  <si>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</si>
  <si>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</si>
  <si>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</si>
  <si>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</si>
  <si>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</si>
  <si>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</si>
  <si>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</si>
  <si>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</si>
  <si>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</si>
  <si>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</si>
  <si>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</si>
  <si>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</si>
  <si>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</si>
  <si>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</si>
  <si>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</si>
  <si>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</si>
  <si>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</si>
  <si>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</si>
  <si>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</si>
  <si>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</si>
  <si>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</si>
  <si>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</si>
  <si>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</si>
  <si>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</si>
  <si>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</si>
  <si>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</si>
  <si>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</si>
  <si>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</si>
  <si>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</si>
  <si>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</si>
  <si>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</si>
  <si>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</si>
  <si>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</si>
  <si>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</si>
  <si>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</si>
  <si>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</si>
  <si>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</si>
  <si>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</si>
  <si>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</si>
  <si>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</si>
  <si>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</si>
  <si>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</si>
  <si>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</si>
  <si>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</si>
  <si>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</si>
  <si>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</si>
  <si>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</si>
  <si>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</si>
  <si>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</si>
  <si>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</si>
  <si>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</si>
  <si>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</si>
  <si>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</si>
  <si>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</si>
  <si>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</si>
  <si>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</si>
  <si>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</si>
  <si>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</si>
  <si>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</si>
  <si>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</si>
  <si>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</si>
  <si>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</si>
  <si>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</si>
  <si>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</si>
  <si>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</si>
  <si>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</si>
  <si>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</si>
  <si>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</si>
  <si>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</si>
  <si>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</si>
  <si>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</si>
  <si>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</si>
  <si>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</si>
  <si>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</si>
  <si>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</si>
  <si>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</si>
  <si>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</si>
  <si>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</si>
  <si>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</si>
  <si>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</si>
  <si>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</si>
  <si>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</si>
  <si>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</si>
  <si>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</si>
  <si>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</si>
  <si>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</si>
  <si>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</si>
  <si>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</si>
  <si>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</si>
  <si>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</si>
  <si>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</si>
  <si>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</si>
  <si>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</si>
  <si>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</si>
  <si>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</si>
  <si>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</si>
  <si>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</si>
  <si>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</si>
  <si>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</si>
  <si>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</si>
  <si>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</si>
  <si>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</si>
  <si>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</si>
  <si>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</si>
  <si>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</si>
  <si>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</si>
  <si>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</si>
  <si>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</si>
  <si>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</si>
  <si>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</si>
  <si>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</si>
  <si>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</si>
  <si>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</si>
  <si>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</si>
  <si>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</si>
  <si>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</si>
  <si>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</si>
  <si>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</si>
  <si>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</si>
  <si>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</si>
  <si>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</si>
  <si>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</si>
  <si>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</si>
  <si>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</si>
  <si>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</si>
  <si>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</si>
  <si>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</si>
  <si>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</si>
  <si>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</si>
  <si>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</si>
  <si>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</si>
  <si>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</si>
  <si>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</si>
  <si>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</si>
  <si>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</si>
  <si>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</si>
  <si>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</si>
  <si>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</si>
  <si>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</si>
  <si>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</si>
  <si>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</si>
  <si>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</si>
  <si>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</si>
  <si>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</si>
  <si>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</si>
  <si>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</si>
  <si>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</si>
  <si>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</si>
  <si>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</si>
  <si>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</si>
  <si>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</si>
  <si>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</si>
  <si>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</si>
  <si>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</si>
  <si>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</si>
  <si>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</si>
  <si>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</si>
  <si>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</si>
  <si>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</si>
  <si>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</si>
  <si>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</si>
  <si>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</si>
  <si>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</si>
  <si>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</si>
  <si>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</si>
  <si>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</si>
  <si>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</si>
  <si>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</si>
  <si>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</si>
  <si>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</si>
  <si>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</si>
  <si>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</si>
  <si>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</si>
  <si>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</si>
  <si>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</si>
  <si>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</si>
  <si>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</si>
  <si>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</si>
  <si>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</si>
  <si>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</si>
  <si>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</si>
  <si>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</si>
  <si>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</si>
  <si>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</si>
  <si>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</si>
  <si>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</si>
  <si>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</si>
  <si>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</si>
  <si>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</si>
  <si>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</si>
  <si>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</si>
  <si>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</si>
  <si>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</si>
  <si>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</si>
  <si>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</si>
  <si>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</si>
  <si>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</si>
  <si>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</si>
  <si>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</si>
  <si>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</si>
  <si>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</si>
  <si>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</si>
  <si>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</si>
  <si>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</si>
  <si>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</si>
  <si>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</si>
  <si>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</si>
  <si>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</si>
  <si>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</si>
  <si>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</si>
  <si>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</si>
  <si>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</si>
  <si>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</si>
  <si>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</si>
  <si>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</si>
  <si>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</si>
  <si>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</si>
  <si>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</si>
  <si>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</si>
  <si>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</si>
  <si>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</si>
  <si>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</si>
  <si>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</si>
  <si>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</si>
  <si>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</si>
  <si>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</si>
  <si>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</si>
  <si>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</si>
  <si>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</si>
  <si>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</si>
  <si>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</si>
  <si>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</si>
  <si>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</si>
  <si>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</si>
  <si>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</si>
  <si>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</si>
  <si>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</si>
  <si>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</si>
  <si>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</si>
  <si>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</si>
  <si>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</si>
  <si>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</si>
  <si>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</si>
  <si>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</si>
  <si>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</si>
  <si>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</si>
  <si>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</si>
  <si>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</si>
  <si>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</si>
  <si>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</si>
  <si>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</si>
  <si>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</si>
  <si>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</si>
  <si>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</si>
  <si>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</si>
  <si>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</si>
  <si>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</si>
  <si>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</si>
  <si>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</si>
  <si>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</si>
  <si>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</si>
  <si>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</si>
  <si>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</si>
  <si>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</si>
  <si>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</si>
  <si>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</si>
  <si>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</si>
  <si>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</si>
  <si>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</si>
  <si>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</si>
  <si>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</si>
  <si>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</si>
  <si>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</si>
  <si>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</si>
  <si>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</si>
  <si>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</si>
  <si>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</si>
  <si>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</si>
  <si>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</si>
  <si>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</si>
  <si>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</si>
  <si>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</si>
  <si>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</si>
  <si>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</si>
  <si>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</si>
  <si>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</si>
  <si>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</si>
  <si>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</si>
  <si>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</si>
  <si>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</si>
  <si>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</si>
  <si>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</si>
  <si>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</si>
  <si>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</si>
  <si>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</si>
  <si>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</si>
  <si>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</si>
  <si>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</si>
  <si>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</si>
  <si>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</si>
  <si>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</si>
  <si>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</si>
  <si>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</si>
  <si>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</si>
  <si>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</si>
  <si>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</si>
  <si>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</si>
  <si>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</si>
  <si>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</si>
  <si>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</si>
  <si>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</si>
  <si>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</si>
  <si>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</si>
  <si>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</si>
  <si>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</si>
  <si>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</si>
  <si>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</si>
  <si>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</si>
  <si>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</si>
  <si>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</si>
  <si>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</si>
  <si>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</si>
  <si>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</si>
  <si>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</si>
  <si>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</si>
  <si>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</si>
  <si>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</si>
  <si>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</si>
  <si>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</si>
  <si>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</si>
  <si>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</si>
  <si>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</si>
  <si>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</si>
  <si>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</si>
  <si>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</si>
  <si>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</si>
  <si>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</si>
  <si>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</si>
  <si>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</si>
  <si>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</si>
  <si>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</si>
  <si>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</si>
  <si>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</si>
  <si>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</si>
  <si>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</si>
  <si>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</si>
  <si>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</si>
  <si>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</si>
  <si>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</si>
  <si>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</si>
  <si>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</si>
  <si>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</si>
  <si>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</si>
  <si>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</si>
  <si>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</si>
  <si>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</si>
  <si>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</si>
  <si>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</si>
  <si>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</si>
  <si>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</si>
  <si>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</si>
  <si>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</si>
  <si>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</si>
  <si>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</si>
  <si>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</si>
  <si>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</si>
  <si>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</si>
  <si>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</si>
  <si>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</si>
  <si>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</si>
  <si>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</si>
  <si>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</si>
  <si>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</si>
  <si>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</si>
  <si>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</si>
  <si>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</si>
  <si>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</si>
  <si>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</si>
  <si>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</si>
  <si>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</si>
  <si>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</si>
  <si>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</si>
  <si>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</si>
  <si>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</si>
  <si>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</si>
  <si>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</si>
  <si>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</si>
  <si>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</si>
  <si>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</si>
  <si>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</si>
  <si>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</si>
  <si>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</si>
  <si>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</si>
  <si>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</si>
  <si>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</si>
  <si>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</si>
  <si>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</si>
  <si>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</si>
  <si>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</si>
  <si>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</si>
  <si>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</si>
  <si>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</si>
  <si>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</si>
  <si>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</si>
  <si>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</si>
  <si>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</si>
  <si>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</si>
  <si>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</si>
  <si>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</si>
  <si>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</si>
  <si>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</si>
  <si>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</si>
  <si>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</si>
  <si>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</si>
  <si>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</si>
  <si>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</si>
  <si>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</si>
  <si>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</si>
  <si>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</si>
  <si>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</si>
  <si>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</si>
  <si>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</si>
  <si>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</si>
  <si>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</si>
  <si>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</si>
  <si>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</si>
  <si>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</si>
  <si>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</si>
  <si>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</si>
  <si>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</si>
  <si>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</si>
  <si>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</si>
  <si>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</si>
  <si>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</si>
  <si>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</si>
  <si>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</si>
  <si>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</si>
  <si>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</si>
  <si>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</si>
  <si>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</si>
  <si>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</si>
  <si>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</si>
  <si>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</si>
  <si>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</si>
  <si>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</si>
  <si>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</si>
  <si>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</si>
  <si>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</si>
  <si>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</si>
  <si>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</si>
  <si>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</si>
  <si>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</si>
  <si>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</si>
  <si>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</si>
  <si>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</si>
  <si>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</si>
  <si>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</si>
  <si>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</si>
  <si>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</si>
  <si>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</si>
  <si>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</si>
  <si>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</si>
  <si>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</si>
  <si>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</si>
  <si>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</si>
  <si>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</si>
  <si>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</si>
  <si>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</si>
  <si>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</si>
  <si>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</si>
  <si>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</si>
  <si>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</si>
  <si>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</si>
  <si>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</si>
  <si>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</si>
  <si>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</si>
  <si>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</si>
  <si>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</si>
  <si>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</si>
  <si>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</si>
  <si>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</si>
  <si>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</si>
  <si>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</si>
  <si>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</si>
  <si>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</si>
  <si>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</si>
  <si>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</si>
  <si>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</si>
  <si>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</si>
  <si>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</si>
  <si>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</si>
  <si>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</si>
  <si>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</si>
  <si>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</si>
  <si>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</si>
  <si>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</si>
  <si>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</si>
  <si>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</si>
  <si>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</si>
  <si>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</si>
  <si>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</si>
  <si>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</si>
  <si>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</si>
  <si>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</si>
  <si>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</si>
  <si>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</si>
  <si>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</si>
  <si>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</si>
  <si>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</si>
  <si>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</si>
  <si>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</si>
  <si>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</si>
  <si>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</si>
  <si>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</si>
  <si>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</si>
  <si>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</si>
  <si>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</si>
  <si>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</si>
  <si>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</si>
  <si>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</si>
  <si>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</si>
  <si>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</si>
  <si>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</si>
  <si>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</si>
  <si>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</si>
  <si>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</si>
  <si>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</si>
  <si>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</si>
  <si>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</si>
  <si>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</si>
  <si>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</si>
  <si>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</si>
  <si>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</si>
  <si>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</si>
  <si>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</si>
  <si>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</si>
  <si>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</si>
  <si>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</si>
  <si>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</si>
  <si>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</si>
  <si>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</si>
  <si>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</si>
  <si>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</si>
  <si>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</si>
  <si>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</si>
  <si>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</si>
  <si>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</si>
  <si>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</si>
  <si>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</si>
  <si>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</si>
  <si>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</si>
  <si>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</si>
  <si>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</si>
  <si>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</si>
  <si>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</si>
  <si>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</si>
  <si>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</si>
  <si>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</si>
  <si>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</si>
  <si>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</si>
  <si>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</si>
  <si>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</si>
  <si>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</si>
  <si>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</si>
  <si>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</si>
  <si>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</si>
  <si>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</si>
  <si>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</si>
  <si>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</si>
  <si>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</si>
  <si>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</si>
  <si>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</si>
  <si>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</si>
  <si>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</si>
  <si>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</si>
  <si>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</si>
  <si>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</si>
  <si>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</si>
  <si>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</si>
  <si>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</si>
  <si>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</si>
  <si>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</si>
  <si>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</si>
  <si>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</si>
  <si>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</si>
  <si>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</si>
  <si>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</si>
  <si>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</si>
  <si>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</si>
  <si>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</si>
  <si>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</si>
  <si>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</si>
  <si>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</si>
  <si>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</si>
  <si>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</si>
  <si>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</si>
  <si>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</si>
  <si>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</si>
  <si>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</si>
  <si>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</si>
  <si>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</si>
  <si>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</si>
  <si>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</si>
  <si>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</si>
  <si>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</si>
  <si>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</si>
  <si>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</si>
  <si>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</si>
  <si>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</si>
  <si>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</si>
  <si>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</si>
  <si>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</si>
  <si>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</si>
  <si>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</si>
  <si>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</si>
  <si>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</si>
  <si>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</si>
  <si>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</si>
  <si>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</si>
  <si>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</si>
  <si>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</si>
  <si>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</si>
  <si>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</si>
  <si>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</si>
  <si>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</si>
  <si>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</si>
  <si>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</si>
  <si>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</si>
  <si>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</si>
  <si>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</si>
  <si>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</si>
  <si>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</si>
  <si>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</si>
  <si>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</si>
  <si>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</si>
  <si>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</si>
  <si>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</si>
  <si>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</si>
  <si>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</si>
  <si>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</si>
  <si>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</si>
  <si>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</si>
  <si>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</si>
  <si>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</si>
  <si>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</si>
  <si>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</si>
  <si>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</si>
  <si>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</si>
  <si>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</si>
  <si>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</si>
  <si>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</si>
  <si>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</si>
  <si>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</si>
  <si>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</si>
  <si>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</si>
  <si>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</si>
  <si>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</si>
  <si>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</si>
  <si>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</si>
  <si>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</si>
  <si>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</si>
  <si>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</si>
  <si>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</si>
  <si>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</si>
  <si>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</si>
  <si>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</si>
  <si>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</si>
  <si>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</si>
  <si>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</si>
  <si>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</si>
  <si>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</si>
  <si>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</si>
  <si>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</si>
  <si>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</si>
  <si>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</si>
  <si>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</si>
  <si>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</si>
  <si>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</si>
  <si>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</si>
  <si>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</si>
  <si>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</si>
  <si>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</si>
  <si>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</si>
  <si>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</si>
  <si>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</si>
  <si>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</si>
  <si>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</si>
  <si>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</si>
  <si>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</si>
  <si>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</si>
  <si>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</si>
  <si>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</si>
  <si>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</si>
  <si>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</si>
  <si>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</si>
  <si>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</si>
  <si>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</si>
  <si>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</si>
  <si>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</si>
  <si>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</si>
  <si>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</si>
  <si>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</si>
  <si>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</si>
  <si>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</si>
  <si>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</si>
  <si>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</si>
  <si>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</si>
  <si>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</si>
  <si>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</si>
  <si>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</si>
  <si>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</si>
  <si>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</si>
  <si>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</si>
  <si>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</si>
  <si>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</si>
  <si>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</si>
  <si>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</si>
  <si>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</si>
  <si>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</si>
  <si>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</si>
  <si>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</si>
  <si>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</si>
  <si>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</si>
  <si>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</si>
  <si>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</si>
  <si>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</si>
  <si>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</si>
  <si>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</si>
  <si>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</si>
  <si>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</si>
  <si>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</si>
  <si>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</si>
  <si>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</si>
  <si>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</si>
  <si>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</si>
  <si>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</si>
  <si>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</si>
  <si>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</si>
  <si>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</si>
  <si>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</si>
  <si>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</si>
  <si>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</si>
  <si>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</si>
  <si>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</si>
  <si>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</si>
  <si>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</si>
  <si>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</si>
  <si>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</si>
  <si>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</si>
  <si>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</si>
  <si>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</si>
  <si>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</si>
  <si>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</si>
  <si>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</si>
  <si>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</si>
  <si>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</si>
  <si>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</si>
  <si>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</si>
  <si>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</si>
  <si>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</si>
  <si>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</si>
  <si>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</si>
  <si>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</si>
  <si>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</si>
  <si>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</si>
  <si>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</si>
  <si>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</si>
  <si>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</si>
  <si>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</si>
  <si>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</si>
  <si>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</si>
  <si>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</si>
  <si>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</si>
  <si>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</si>
  <si>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</si>
  <si>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</si>
  <si>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</si>
  <si>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</si>
  <si>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</si>
  <si>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</si>
  <si>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</si>
  <si>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</si>
  <si>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</si>
  <si>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</si>
  <si>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</si>
  <si>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</si>
  <si>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</si>
  <si>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</si>
  <si>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</si>
  <si>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</si>
  <si>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</si>
  <si>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</si>
  <si>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</si>
  <si>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</si>
  <si>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</si>
  <si>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</si>
  <si>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</si>
  <si>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</si>
  <si>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</si>
  <si>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</si>
  <si>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</si>
  <si>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</si>
  <si>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</si>
  <si>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</si>
  <si>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</si>
  <si>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</si>
  <si>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</si>
  <si>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</si>
  <si>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</si>
  <si>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</si>
  <si>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</si>
  <si>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</si>
  <si>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</si>
  <si>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</si>
  <si>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</si>
  <si>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</si>
  <si>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</si>
  <si>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</si>
  <si>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</si>
  <si>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</si>
  <si>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</si>
  <si>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</si>
  <si>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</si>
  <si>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</si>
  <si>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</si>
  <si>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</si>
  <si>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</si>
  <si>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</si>
  <si>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</si>
  <si>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</si>
  <si>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</si>
  <si>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</si>
  <si>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</si>
  <si>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</si>
  <si>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</si>
  <si>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</si>
  <si>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</si>
  <si>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</si>
  <si>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</si>
  <si>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</si>
  <si>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</si>
  <si>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</si>
  <si>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</si>
  <si>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</si>
  <si>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</si>
  <si>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</si>
  <si>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</si>
  <si>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</si>
  <si>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</si>
  <si>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</si>
  <si>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</si>
  <si>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</si>
  <si>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</si>
  <si>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</si>
  <si>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</si>
  <si>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</si>
  <si>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</si>
  <si>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</si>
  <si>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</si>
  <si>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</si>
  <si>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</si>
  <si>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</si>
  <si>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</si>
  <si>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</si>
  <si>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</si>
  <si>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</si>
  <si>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</si>
  <si>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</si>
  <si>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</si>
  <si>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</si>
  <si>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</si>
  <si>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</si>
  <si>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</si>
  <si>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</si>
  <si>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</si>
  <si>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</si>
  <si>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</si>
  <si>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</si>
  <si>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</si>
  <si>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</si>
  <si>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</si>
  <si>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</si>
  <si>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</si>
  <si>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</si>
  <si>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</si>
  <si>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</si>
  <si>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</si>
  <si>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</si>
  <si>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</si>
  <si>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</si>
  <si>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</si>
  <si>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</si>
  <si>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</si>
  <si>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</si>
  <si>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</si>
  <si>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</si>
  <si>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</si>
  <si>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</si>
  <si>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</si>
  <si>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</si>
  <si>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</si>
  <si>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</si>
  <si>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</si>
  <si>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</si>
  <si>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</si>
  <si>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</si>
  <si>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</si>
  <si>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</si>
  <si>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</si>
  <si>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</si>
  <si>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</si>
  <si>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</si>
  <si>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</si>
  <si>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</si>
  <si>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</si>
  <si>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</si>
  <si>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</si>
  <si>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</si>
  <si>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</si>
  <si>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</si>
  <si>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</si>
  <si>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</si>
  <si>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</si>
  <si>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</si>
  <si>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</si>
  <si>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</si>
  <si>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</si>
  <si>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</si>
  <si>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</si>
  <si>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</si>
  <si>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</si>
  <si>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</si>
  <si>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</si>
  <si>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</si>
  <si>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</si>
  <si>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</si>
  <si>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</si>
  <si>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</si>
  <si>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</si>
  <si>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</si>
  <si>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</si>
  <si>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</si>
  <si>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</si>
  <si>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</si>
  <si>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</si>
  <si>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</si>
  <si>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</si>
  <si>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</si>
  <si>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</si>
  <si>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</si>
  <si>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</si>
  <si>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</si>
  <si>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</si>
  <si>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</si>
  <si>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</si>
  <si>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</si>
  <si>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</si>
  <si>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</si>
  <si>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</si>
  <si>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</si>
  <si>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</si>
  <si>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</si>
  <si>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</si>
  <si>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</si>
  <si>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</si>
  <si>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</si>
  <si>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</si>
  <si>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</si>
  <si>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</si>
  <si>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</si>
  <si>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</si>
  <si>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</si>
  <si>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</si>
  <si>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</si>
  <si>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</si>
  <si>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</si>
  <si>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</si>
  <si>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</si>
  <si>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</si>
  <si>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</si>
  <si>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</si>
  <si>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</si>
  <si>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</si>
  <si>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</si>
  <si>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</si>
  <si>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</si>
  <si>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</si>
  <si>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</si>
  <si>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</si>
  <si>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</si>
  <si>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</si>
  <si>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</si>
  <si>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</si>
  <si>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</si>
  <si>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</si>
  <si>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</si>
  <si>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</si>
  <si>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</si>
  <si>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</si>
  <si>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</si>
  <si>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</si>
  <si>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</si>
  <si>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</si>
  <si>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</si>
  <si>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</si>
  <si>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</si>
  <si>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</si>
  <si>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</si>
  <si>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</si>
  <si>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</si>
  <si>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</si>
  <si>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</si>
  <si>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</si>
  <si>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</si>
  <si>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</si>
  <si>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</si>
  <si>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</si>
  <si>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</si>
  <si>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</si>
  <si>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</si>
  <si>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</si>
  <si>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</si>
  <si>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</si>
  <si>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</si>
  <si>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</si>
  <si>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</si>
  <si>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</si>
  <si>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</si>
  <si>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</si>
  <si>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</si>
  <si>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</si>
  <si>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</si>
  <si>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</si>
  <si>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</si>
  <si>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</si>
  <si>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</si>
  <si>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</si>
  <si>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</si>
  <si>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</si>
  <si>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</si>
  <si>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</si>
  <si>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</si>
  <si>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</si>
  <si>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</si>
  <si>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</si>
  <si>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</si>
  <si>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</si>
  <si>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</si>
  <si>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</si>
  <si>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</si>
  <si>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</si>
  <si>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</si>
  <si>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</si>
  <si>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</si>
  <si>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</si>
  <si>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</si>
  <si>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</si>
  <si>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</si>
  <si>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</si>
  <si>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</si>
  <si>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</si>
  <si>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</si>
  <si>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</si>
  <si>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</si>
  <si>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</si>
  <si>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</si>
  <si>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</si>
  <si>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</si>
  <si>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</si>
  <si>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</si>
  <si>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</si>
  <si>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</si>
  <si>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</si>
  <si>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</si>
  <si>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</si>
  <si>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</si>
  <si>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</si>
  <si>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</si>
  <si>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</si>
  <si>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</si>
  <si>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</si>
  <si>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</si>
  <si>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</si>
  <si>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</si>
  <si>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</si>
  <si>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</si>
  <si>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</si>
  <si>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</si>
  <si>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</si>
  <si>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</si>
  <si>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</si>
  <si>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</si>
  <si>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</si>
  <si>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</si>
  <si>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</si>
  <si>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</si>
  <si>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</si>
  <si>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</si>
  <si>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</si>
  <si>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</si>
  <si>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</si>
  <si>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</si>
  <si>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</si>
  <si>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</si>
  <si>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</si>
  <si>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</si>
  <si>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</si>
  <si>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</si>
  <si>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</si>
  <si>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</si>
  <si>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</si>
  <si>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</si>
  <si>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</si>
  <si>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</si>
  <si>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</si>
  <si>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</si>
  <si>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</si>
  <si>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</si>
  <si>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</si>
  <si>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</si>
  <si>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</si>
  <si>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</si>
  <si>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</si>
  <si>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</si>
  <si>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</si>
  <si>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</si>
  <si>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</si>
  <si>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</si>
  <si>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</si>
  <si>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</si>
  <si>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</si>
  <si>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</si>
  <si>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</si>
  <si>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</si>
  <si>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</si>
  <si>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</si>
  <si>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</si>
  <si>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</si>
  <si>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</si>
  <si>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</si>
  <si>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</si>
  <si>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</si>
  <si>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</si>
  <si>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</si>
  <si>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</si>
  <si>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</si>
  <si>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</si>
  <si>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</si>
  <si>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</si>
  <si>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</si>
  <si>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</si>
  <si>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</si>
  <si>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</si>
  <si>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</si>
  <si>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</si>
  <si>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</si>
  <si>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</si>
  <si>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</si>
  <si>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</si>
  <si>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</si>
  <si>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</si>
  <si>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</si>
  <si>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</si>
  <si>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</si>
  <si>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</si>
  <si>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</si>
  <si>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</si>
  <si>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</si>
  <si>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</si>
  <si>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</si>
  <si>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</si>
  <si>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</si>
  <si>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</si>
  <si>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</si>
  <si>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</si>
  <si>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</si>
  <si>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</si>
  <si>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</si>
  <si>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</si>
  <si>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</si>
  <si>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</si>
  <si>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</si>
  <si>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</si>
  <si>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</si>
  <si>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</si>
  <si>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</si>
  <si>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</si>
  <si>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</si>
  <si>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</si>
  <si>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</si>
  <si>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</si>
  <si>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</si>
  <si>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</si>
  <si>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</si>
  <si>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</si>
  <si>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</si>
  <si>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</si>
  <si>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</si>
  <si>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</si>
  <si>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</si>
  <si>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</si>
  <si>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</si>
  <si>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</si>
  <si>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</si>
  <si>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</si>
  <si>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</si>
  <si>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</si>
  <si>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</si>
  <si>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</si>
  <si>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</si>
  <si>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</si>
  <si>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</si>
  <si>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</si>
  <si>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</si>
  <si>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</si>
  <si>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</si>
  <si>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</si>
  <si>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</si>
  <si>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</si>
  <si>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</si>
  <si>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</si>
  <si>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</si>
  <si>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</si>
  <si>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</si>
  <si>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</si>
  <si>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</si>
  <si>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</si>
  <si>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</si>
  <si>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</si>
  <si>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</si>
  <si>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</si>
  <si>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</si>
  <si>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</si>
  <si>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</si>
  <si>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</si>
  <si>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</si>
  <si>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</si>
  <si>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</si>
  <si>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</si>
  <si>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</si>
  <si>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</si>
  <si>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</si>
  <si>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</si>
  <si>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</si>
  <si>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</si>
  <si>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</si>
  <si>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</si>
  <si>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</si>
  <si>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</si>
  <si>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</si>
  <si>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</si>
  <si>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</si>
  <si>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</si>
  <si>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</si>
  <si>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</si>
  <si>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</si>
  <si>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</si>
  <si>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</si>
  <si>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</si>
  <si>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</si>
  <si>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</si>
  <si>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</si>
  <si>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</si>
  <si>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</si>
  <si>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</si>
  <si>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</si>
  <si>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</si>
  <si>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</si>
  <si>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</si>
  <si>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</si>
  <si>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</si>
  <si>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</si>
  <si>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</si>
  <si>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</si>
  <si>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</si>
  <si>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</si>
  <si>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</si>
  <si>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</si>
  <si>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</si>
  <si>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</si>
  <si>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</si>
  <si>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</si>
  <si>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</si>
  <si>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</si>
  <si>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</si>
  <si>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</si>
  <si>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</si>
  <si>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</si>
  <si>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</si>
  <si>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</si>
  <si>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</si>
  <si>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</si>
  <si>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</si>
  <si>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</si>
  <si>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</si>
  <si>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</si>
  <si>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</si>
  <si>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</si>
  <si>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</si>
  <si>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</si>
  <si>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</si>
  <si>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</si>
  <si>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</si>
  <si>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</si>
  <si>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</si>
  <si>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</si>
  <si>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</si>
  <si>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</si>
  <si>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</si>
  <si>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</si>
  <si>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</si>
  <si>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</si>
  <si>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</si>
  <si>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</si>
  <si>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</si>
  <si>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</si>
  <si>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</si>
  <si>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</si>
  <si>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</si>
  <si>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</si>
  <si>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</si>
  <si>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</si>
  <si>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</si>
  <si>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</si>
  <si>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</si>
  <si>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</si>
  <si>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</si>
  <si>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</si>
  <si>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</si>
  <si>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</si>
  <si>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</si>
  <si>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</si>
  <si>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</si>
  <si>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</si>
  <si>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</si>
  <si>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</si>
  <si>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</si>
  <si>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</si>
  <si>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</si>
  <si>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</si>
  <si>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</si>
  <si>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</si>
  <si>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</si>
  <si>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</si>
  <si>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</si>
  <si>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</si>
  <si>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</si>
  <si>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</si>
  <si>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</si>
  <si>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</si>
  <si>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</si>
  <si>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</si>
  <si>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</si>
  <si>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</si>
  <si>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</si>
  <si>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</si>
  <si>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</si>
  <si>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</si>
  <si>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</si>
  <si>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</si>
  <si>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</si>
  <si>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</si>
  <si>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</si>
  <si>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</si>
  <si>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</si>
  <si>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</si>
  <si>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</si>
  <si>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</si>
  <si>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</si>
  <si>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</si>
  <si>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</si>
  <si>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</si>
  <si>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</si>
  <si>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</si>
  <si>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</si>
  <si>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</si>
  <si>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</si>
  <si>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</si>
  <si>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</si>
  <si>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</si>
  <si>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</si>
  <si>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</si>
  <si>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</si>
  <si>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</si>
  <si>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</si>
  <si>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</si>
  <si>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</si>
  <si>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</si>
  <si>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</si>
  <si>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</si>
  <si>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</si>
  <si>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</si>
  <si>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</si>
  <si>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</si>
  <si>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</si>
  <si>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</si>
  <si>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</si>
  <si>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</si>
  <si>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</si>
  <si>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</si>
  <si>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</si>
  <si>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</si>
  <si>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</si>
  <si>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</si>
  <si>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</si>
  <si>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</si>
  <si>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</si>
  <si>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</si>
  <si>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</si>
  <si>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</si>
  <si>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</si>
  <si>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</si>
  <si>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</si>
  <si>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</si>
  <si>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</si>
  <si>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</si>
  <si>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</si>
  <si>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</si>
  <si>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</si>
  <si>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</si>
  <si>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</si>
  <si>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</si>
  <si>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</si>
  <si>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</si>
  <si>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</si>
  <si>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</si>
  <si>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</si>
  <si>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</si>
  <si>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</si>
  <si>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</si>
  <si>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</si>
  <si>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</si>
  <si>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</si>
  <si>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</si>
  <si>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</si>
  <si>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</si>
  <si>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</si>
  <si>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</si>
  <si>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</si>
  <si>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</si>
  <si>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</si>
  <si>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</si>
  <si>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</si>
  <si>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</si>
  <si>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</si>
  <si>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</si>
  <si>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</si>
  <si>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</si>
  <si>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</si>
  <si>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</si>
  <si>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</si>
  <si>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</si>
  <si>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</si>
  <si>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</si>
  <si>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</si>
  <si>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</si>
  <si>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</si>
  <si>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</si>
  <si>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</si>
  <si>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</si>
  <si>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</si>
  <si>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</si>
  <si>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</si>
  <si>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</si>
  <si>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</si>
  <si>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</si>
  <si>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</si>
  <si>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</si>
  <si>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</si>
  <si>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</si>
  <si>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</si>
  <si>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</si>
  <si>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</si>
  <si>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</si>
  <si>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</si>
  <si>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</si>
  <si>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</si>
  <si>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</si>
  <si>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</si>
  <si>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</si>
  <si>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</si>
  <si>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</si>
  <si>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</si>
  <si>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</si>
  <si>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</si>
  <si>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</si>
  <si>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</si>
  <si>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</si>
  <si>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</si>
  <si>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</si>
  <si>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</si>
  <si>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</si>
  <si>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</si>
  <si>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</si>
  <si>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</si>
  <si>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</si>
  <si>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</si>
  <si>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</si>
  <si>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</si>
  <si>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</si>
  <si>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</si>
  <si>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</si>
  <si>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</si>
  <si>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</si>
  <si>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</si>
  <si>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</si>
  <si>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</si>
  <si>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</si>
  <si>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</si>
  <si>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</si>
  <si>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</si>
  <si>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</si>
  <si>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</si>
  <si>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</si>
  <si>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</si>
  <si>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</si>
  <si>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</si>
  <si>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</si>
  <si>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</si>
  <si>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</si>
  <si>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</si>
  <si>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</si>
  <si>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</si>
  <si>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</si>
  <si>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</si>
  <si>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</si>
  <si>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</si>
  <si>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</si>
  <si>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</si>
  <si>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</si>
  <si>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</si>
  <si>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</si>
  <si>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</si>
  <si>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</si>
  <si>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</si>
  <si>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</si>
  <si>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</si>
  <si>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</si>
  <si>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</si>
  <si>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</si>
  <si>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</si>
  <si>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</si>
  <si>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</si>
  <si>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</si>
  <si>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</si>
  <si>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</si>
  <si>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</si>
  <si>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</si>
  <si>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</si>
  <si>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</si>
  <si>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</si>
  <si>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</si>
  <si>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</si>
  <si>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</si>
  <si>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</si>
  <si>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</si>
  <si>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</si>
  <si>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</si>
  <si>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</si>
  <si>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</si>
  <si>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</si>
  <si>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</si>
  <si>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</si>
  <si>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</si>
  <si>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</si>
  <si>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</si>
  <si>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</si>
  <si>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</si>
  <si>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</si>
  <si>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</si>
  <si>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</si>
  <si>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</si>
  <si>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</si>
  <si>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</si>
  <si>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</si>
  <si>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</si>
  <si>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</si>
  <si>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</si>
  <si>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</si>
  <si>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</si>
  <si>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</si>
  <si>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</si>
  <si>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</si>
  <si>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</si>
  <si>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</si>
  <si>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</si>
  <si>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</si>
  <si>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</si>
  <si>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</si>
  <si>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</si>
  <si>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</si>
  <si>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</si>
  <si>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</si>
  <si>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</si>
  <si>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</si>
  <si>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</si>
  <si>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</si>
  <si>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</si>
  <si>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</si>
  <si>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</si>
  <si>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</si>
  <si>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</si>
  <si>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</si>
  <si>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</si>
  <si>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</si>
  <si>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</si>
  <si>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</si>
  <si>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</si>
  <si>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</si>
  <si>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</si>
  <si>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</si>
  <si>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</si>
  <si>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</si>
  <si>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</si>
  <si>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</si>
  <si>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</si>
  <si>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</si>
  <si>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</si>
  <si>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</si>
  <si>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</si>
  <si>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</si>
  <si>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</si>
  <si>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</si>
  <si>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</si>
  <si>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</si>
  <si>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</si>
  <si>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</si>
  <si>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</si>
  <si>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</si>
  <si>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</si>
  <si>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</si>
  <si>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</si>
  <si>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</si>
  <si>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</si>
  <si>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</si>
  <si>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</si>
  <si>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</si>
  <si>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</si>
  <si>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</si>
  <si>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</si>
  <si>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</si>
  <si>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</si>
  <si>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</si>
  <si>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</si>
  <si>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</si>
  <si>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</si>
  <si>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</si>
  <si>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</si>
  <si>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</si>
  <si>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</si>
  <si>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</si>
  <si>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</si>
  <si>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</si>
  <si>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</si>
  <si>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</si>
  <si>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</si>
  <si>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</si>
  <si>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</si>
  <si>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</si>
  <si>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</si>
  <si>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</si>
  <si>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</si>
  <si>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</si>
  <si>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</si>
  <si>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</si>
  <si>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</si>
  <si>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</si>
  <si>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</si>
  <si>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</si>
  <si>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</si>
  <si>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</si>
  <si>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</si>
  <si>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</si>
  <si>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</si>
  <si>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</si>
  <si>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</si>
  <si>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</si>
  <si>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</si>
  <si>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</si>
  <si>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</si>
  <si>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</si>
  <si>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</si>
  <si>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</si>
  <si>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</si>
  <si>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</si>
  <si>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</si>
  <si>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</si>
  <si>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</si>
  <si>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</si>
  <si>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</si>
  <si>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</si>
  <si>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</si>
  <si>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</si>
  <si>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</si>
  <si>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</si>
  <si>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</si>
  <si>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</si>
  <si>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</si>
  <si>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</si>
  <si>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</si>
  <si>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</si>
  <si>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</si>
  <si>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</si>
  <si>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</si>
  <si>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</si>
  <si>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</si>
  <si>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</si>
  <si>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</si>
  <si>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</si>
  <si>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</si>
  <si>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</si>
  <si>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</si>
  <si>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</si>
  <si>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</si>
  <si>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</si>
  <si>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</si>
  <si>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</si>
  <si>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</si>
  <si>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</si>
  <si>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</si>
  <si>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</si>
  <si>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</si>
  <si>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</si>
  <si>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</si>
  <si>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</si>
  <si>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</si>
  <si>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</si>
  <si>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</si>
  <si>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</si>
  <si>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</si>
  <si>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</si>
  <si>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</si>
  <si>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</si>
  <si>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</si>
  <si>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</si>
  <si>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</si>
  <si>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</si>
  <si>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</si>
  <si>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</si>
  <si>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</si>
  <si>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</si>
  <si>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</si>
  <si>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</si>
  <si>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</si>
  <si>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</si>
  <si>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</si>
  <si>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</si>
  <si>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</si>
  <si>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</si>
  <si>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</si>
  <si>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</si>
  <si>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</si>
  <si>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</si>
  <si>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</si>
  <si>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</si>
  <si>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</si>
  <si>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</si>
  <si>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</si>
  <si>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</si>
  <si>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</si>
  <si>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</si>
  <si>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</si>
  <si>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</si>
  <si>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</si>
  <si>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</si>
  <si>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</si>
  <si>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</si>
  <si>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</si>
  <si>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</si>
  <si>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</si>
  <si>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</si>
  <si>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</si>
  <si>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</si>
  <si>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</si>
  <si>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</si>
  <si>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</si>
  <si>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</si>
  <si>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</si>
  <si>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</si>
  <si>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</si>
  <si>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</si>
  <si>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</si>
  <si>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</si>
  <si>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</si>
  <si>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</si>
  <si>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</si>
  <si>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</si>
  <si>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</si>
  <si>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</si>
  <si>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</si>
  <si>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</si>
  <si>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</si>
  <si>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</si>
  <si>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</si>
  <si>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</si>
  <si>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</si>
  <si>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</si>
  <si>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</si>
  <si>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</si>
  <si>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</si>
  <si>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</si>
  <si>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</si>
  <si>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</si>
  <si>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</si>
  <si>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</si>
  <si>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</si>
  <si>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</si>
  <si>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</si>
  <si>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</si>
  <si>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</si>
  <si>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</si>
  <si>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</si>
  <si>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</si>
  <si>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</si>
  <si>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</si>
  <si>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</si>
  <si>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</si>
  <si>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</si>
  <si>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</si>
  <si>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</si>
  <si>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</si>
  <si>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</si>
  <si>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</si>
  <si>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</si>
  <si>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</si>
  <si>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</si>
  <si>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</si>
  <si>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</si>
  <si>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</si>
  <si>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</si>
  <si>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</si>
  <si>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</si>
  <si>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</si>
  <si>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</si>
  <si>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</si>
  <si>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</si>
  <si>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</si>
  <si>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</si>
  <si>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</si>
  <si>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</si>
  <si>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</si>
  <si>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</si>
  <si>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</si>
  <si>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</si>
  <si>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</si>
  <si>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</si>
  <si>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</si>
  <si>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</si>
  <si>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</si>
  <si>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</si>
  <si>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</si>
  <si>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</si>
  <si>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</si>
  <si>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</si>
  <si>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</si>
  <si>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</si>
  <si>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</si>
  <si>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</si>
  <si>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</si>
  <si>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</si>
  <si>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</si>
  <si>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</si>
  <si>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</si>
  <si>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</si>
  <si>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</si>
  <si>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</si>
  <si>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</si>
  <si>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</si>
  <si>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</si>
  <si>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</si>
  <si>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</si>
  <si>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</si>
  <si>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</si>
  <si>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</si>
  <si>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</si>
  <si>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</si>
  <si>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</si>
  <si>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</si>
  <si>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</si>
  <si>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</si>
  <si>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</si>
  <si>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</si>
  <si>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</si>
  <si>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</si>
  <si>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</si>
  <si>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</si>
  <si>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</si>
  <si>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</si>
  <si>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</si>
  <si>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</si>
  <si>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</si>
  <si>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</si>
  <si>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</si>
  <si>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</si>
  <si>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</si>
  <si>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</si>
  <si>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</si>
  <si>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</si>
  <si>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</si>
  <si>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</si>
  <si>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</si>
  <si>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</si>
  <si>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</si>
  <si>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</si>
  <si>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</si>
  <si>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</si>
  <si>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</si>
  <si>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</si>
  <si>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</si>
  <si>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</si>
  <si>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</si>
  <si>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</si>
  <si>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</si>
  <si>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</si>
  <si>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</si>
  <si>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</si>
  <si>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</si>
  <si>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</si>
  <si>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</si>
  <si>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</si>
  <si>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</si>
  <si>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</si>
  <si>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</si>
  <si>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</si>
  <si>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</si>
  <si>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</si>
  <si>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</si>
  <si>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</si>
  <si>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</si>
  <si>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</si>
  <si>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</si>
  <si>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</si>
  <si>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</si>
  <si>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</si>
  <si>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</si>
  <si>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</si>
  <si>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</si>
  <si>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</si>
  <si>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</si>
  <si>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</si>
  <si>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</si>
  <si>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</si>
  <si>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</si>
  <si>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</si>
  <si>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</si>
  <si>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</si>
  <si>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</si>
  <si>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</si>
  <si>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</si>
  <si>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</si>
  <si>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</si>
  <si>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</si>
  <si>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</si>
  <si>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</si>
  <si>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</si>
  <si>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</si>
  <si>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</si>
  <si>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</si>
  <si>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</si>
  <si>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</si>
  <si>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</si>
  <si>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</si>
  <si>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</si>
  <si>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</si>
  <si>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</si>
  <si>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</si>
  <si>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</si>
  <si>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</si>
  <si>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</si>
  <si>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</si>
  <si>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</si>
  <si>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</si>
  <si>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</si>
  <si>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</si>
  <si>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</si>
  <si>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</si>
  <si>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</si>
  <si>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</si>
  <si>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</si>
  <si>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</si>
  <si>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</si>
  <si>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</si>
  <si>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</si>
  <si>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</si>
  <si>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</si>
  <si>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</si>
  <si>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</si>
  <si>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</si>
  <si>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</si>
  <si>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</si>
  <si>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</si>
  <si>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</si>
  <si>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</si>
  <si>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</si>
  <si>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</si>
  <si>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</si>
  <si>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</si>
  <si>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</si>
  <si>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</si>
  <si>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</si>
  <si>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</si>
  <si>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</si>
  <si>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</si>
  <si>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</si>
  <si>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</si>
  <si>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</si>
  <si>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</si>
  <si>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</si>
  <si>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</si>
  <si>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</si>
  <si>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</si>
  <si>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</si>
  <si>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</si>
  <si>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</si>
  <si>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</si>
  <si>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</si>
  <si>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</si>
  <si>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</si>
  <si>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</si>
  <si>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</si>
  <si>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</si>
  <si>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</si>
  <si>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</si>
  <si>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</si>
  <si>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</si>
  <si>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</si>
  <si>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</si>
  <si>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</si>
  <si>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</si>
  <si>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</si>
  <si>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</si>
  <si>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</si>
  <si>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</si>
  <si>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</si>
  <si>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</si>
  <si>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</si>
  <si>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</si>
  <si>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</si>
  <si>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</si>
  <si>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</si>
  <si>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</si>
  <si>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</si>
  <si>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</si>
  <si>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</si>
  <si>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</si>
  <si>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</si>
  <si>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</si>
  <si>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</si>
  <si>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</si>
  <si>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</si>
  <si>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</si>
  <si>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</si>
  <si>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</si>
  <si>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</si>
  <si>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</si>
  <si>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</si>
  <si>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</si>
  <si>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</si>
  <si>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</si>
  <si>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</si>
  <si>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</si>
  <si>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</si>
  <si>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</si>
  <si>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</si>
  <si>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</si>
  <si>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</si>
  <si>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</si>
  <si>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</si>
  <si>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</si>
  <si>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</si>
  <si>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</si>
  <si>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</si>
  <si>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</si>
  <si>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</si>
  <si>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</si>
  <si>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</si>
  <si>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</si>
  <si>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</si>
  <si>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</si>
  <si>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</si>
  <si>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</si>
  <si>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</si>
  <si>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</si>
  <si>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</si>
  <si>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</si>
  <si>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</si>
  <si>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</si>
  <si>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</si>
  <si>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</si>
  <si>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</si>
  <si>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</si>
  <si>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</si>
  <si>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</si>
  <si>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</si>
  <si>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</si>
  <si>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</si>
  <si>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</si>
  <si>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</si>
  <si>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</si>
  <si>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</si>
  <si>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</si>
  <si>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</si>
  <si>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</si>
  <si>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</si>
  <si>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</si>
  <si>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</si>
  <si>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</si>
  <si>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</si>
  <si>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</si>
  <si>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</si>
  <si>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</si>
  <si>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</si>
  <si>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</si>
  <si>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</si>
  <si>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</si>
  <si>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</si>
  <si>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</si>
  <si>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</si>
  <si>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</si>
  <si>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</si>
  <si>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</si>
  <si>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</si>
  <si>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</si>
  <si>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</si>
  <si>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</si>
  <si>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</si>
  <si>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</si>
  <si>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</si>
  <si>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</si>
  <si>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</si>
  <si>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</si>
  <si>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</si>
  <si>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</si>
  <si>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</si>
  <si>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</si>
  <si>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</si>
  <si>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</si>
  <si>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</si>
  <si>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</si>
  <si>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</si>
  <si>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</si>
  <si>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</si>
  <si>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</si>
  <si>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</si>
  <si>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</si>
  <si>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</si>
  <si>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</si>
  <si>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</si>
  <si>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</si>
  <si>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</si>
  <si>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</si>
  <si>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</si>
  <si>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</si>
  <si>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</si>
  <si>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</si>
  <si>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</si>
  <si>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</si>
  <si>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</si>
  <si>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</si>
  <si>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</si>
  <si>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</si>
  <si>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</si>
  <si>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</si>
  <si>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</si>
  <si>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</si>
  <si>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</si>
  <si>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</si>
  <si>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</si>
  <si>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</si>
  <si>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</si>
  <si>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</si>
  <si>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</si>
  <si>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</si>
  <si>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</si>
  <si>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</si>
  <si>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</si>
  <si>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</si>
  <si>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</si>
  <si>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</si>
  <si>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</si>
  <si>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</si>
  <si>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</si>
  <si>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</si>
  <si>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</si>
  <si>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</si>
  <si>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</si>
  <si>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</si>
  <si>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</si>
  <si>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</si>
  <si>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</si>
  <si>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</si>
  <si>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</si>
  <si>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</si>
  <si>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</si>
  <si>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</si>
  <si>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</si>
  <si>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</si>
  <si>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</si>
  <si>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</si>
  <si>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</si>
  <si>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</si>
  <si>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</si>
  <si>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</si>
  <si>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</si>
  <si>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</si>
  <si>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</si>
  <si>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</si>
  <si>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</si>
  <si>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</si>
  <si>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</si>
  <si>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</si>
  <si>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</si>
  <si>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</si>
  <si>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</si>
  <si>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</si>
  <si>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</si>
  <si>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</si>
  <si>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</si>
  <si>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</si>
  <si>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</si>
  <si>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</si>
  <si>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</si>
  <si>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</si>
  <si>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</si>
  <si>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</si>
  <si>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</si>
  <si>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</si>
  <si>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</si>
  <si>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</si>
  <si>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</si>
  <si>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</si>
  <si>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</si>
  <si>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</si>
  <si>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</si>
  <si>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</si>
  <si>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</si>
  <si>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</si>
  <si>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</si>
  <si>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</si>
  <si>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</si>
  <si>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</si>
  <si>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</si>
  <si>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</si>
  <si>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</si>
  <si>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</si>
  <si>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</si>
  <si>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</si>
  <si>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</si>
  <si>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</si>
  <si>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</si>
  <si>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</si>
  <si>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</si>
  <si>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</si>
  <si>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</si>
  <si>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</si>
  <si>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</si>
  <si>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</si>
  <si>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</si>
  <si>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</si>
  <si>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</si>
  <si>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</si>
  <si>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</si>
  <si>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</si>
  <si>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</si>
  <si>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</si>
  <si>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</si>
  <si>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</si>
  <si>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</si>
  <si>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</si>
  <si>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</si>
  <si>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</si>
  <si>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</si>
  <si>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</si>
  <si>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</si>
  <si>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</si>
  <si>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</si>
  <si>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</si>
  <si>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</si>
  <si>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</si>
  <si>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</si>
  <si>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</si>
  <si>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</si>
  <si>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</si>
  <si>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</si>
  <si>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</si>
  <si>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</si>
  <si>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</si>
  <si>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</si>
  <si>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</si>
  <si>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</si>
  <si>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</si>
  <si>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</si>
  <si>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</si>
  <si>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</si>
  <si>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</si>
  <si>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</si>
  <si>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</si>
  <si>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</si>
  <si>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</si>
  <si>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</si>
  <si>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</si>
  <si>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</si>
  <si>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</si>
  <si>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</si>
  <si>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</si>
  <si>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</si>
  <si>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</si>
  <si>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</si>
  <si>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</si>
  <si>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</si>
  <si>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</si>
  <si>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</si>
  <si>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</si>
  <si>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</si>
  <si>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</si>
  <si>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</si>
  <si>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</si>
  <si>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</si>
  <si>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</si>
  <si>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</si>
  <si>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</si>
  <si>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</si>
  <si>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</si>
  <si>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</si>
  <si>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</si>
  <si>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</si>
  <si>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</si>
  <si>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</si>
  <si>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</si>
  <si>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</si>
  <si>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</si>
  <si>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</si>
  <si>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</si>
  <si>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</si>
  <si>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</si>
  <si>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</si>
  <si>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</si>
  <si>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</si>
  <si>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</si>
  <si>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</si>
  <si>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</si>
  <si>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</si>
  <si>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</si>
  <si>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</si>
  <si>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</si>
  <si>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</si>
  <si>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</si>
  <si>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</si>
  <si>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</si>
  <si>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</si>
  <si>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</si>
  <si>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</si>
  <si>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</si>
  <si>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</si>
  <si>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</si>
  <si>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</si>
  <si>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</si>
  <si>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</si>
  <si>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</si>
  <si>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</si>
  <si>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</si>
  <si>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</si>
  <si>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</si>
  <si>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</si>
  <si>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</si>
  <si>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</si>
  <si>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</si>
  <si>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</si>
  <si>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</si>
  <si>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</si>
  <si>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</si>
  <si>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</si>
  <si>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</si>
  <si>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</si>
  <si>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</si>
  <si>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</si>
  <si>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</si>
  <si>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</si>
  <si>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</si>
  <si>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</si>
  <si>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</si>
  <si>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</si>
  <si>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</si>
  <si>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</si>
  <si>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</si>
  <si>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</si>
  <si>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</si>
  <si>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</si>
  <si>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</si>
  <si>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</si>
  <si>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</si>
  <si>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</si>
  <si>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</si>
  <si>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</si>
  <si>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</si>
  <si>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</si>
  <si>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</si>
  <si>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</si>
  <si>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</si>
  <si>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</si>
  <si>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</si>
  <si>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</si>
  <si>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</si>
  <si>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</si>
  <si>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</si>
  <si>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</si>
  <si>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</si>
  <si>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</si>
  <si>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</si>
  <si>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</si>
  <si>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</si>
  <si>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</si>
  <si>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</si>
  <si>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</si>
  <si>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</si>
  <si>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</si>
  <si>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</si>
  <si>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</si>
  <si>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</si>
  <si>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</si>
  <si>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</si>
  <si>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</si>
  <si>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</si>
  <si>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</si>
  <si>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</si>
  <si>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</si>
  <si>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</si>
  <si>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</si>
  <si>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</si>
  <si>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</si>
  <si>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</si>
  <si>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</si>
  <si>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</si>
  <si>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</si>
  <si>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</si>
  <si>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</si>
  <si>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</si>
  <si>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</si>
  <si>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</si>
  <si>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</si>
  <si>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</si>
  <si>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</si>
  <si>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</si>
  <si>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</si>
  <si>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</si>
  <si>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</si>
  <si>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</si>
  <si>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</si>
  <si>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</si>
  <si>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</si>
  <si>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</si>
  <si>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</si>
  <si>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</si>
  <si>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</si>
  <si>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</si>
  <si>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</si>
  <si>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</si>
  <si>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</si>
  <si>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</si>
  <si>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</si>
  <si>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</si>
  <si>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</si>
  <si>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</si>
  <si>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</si>
  <si>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</si>
  <si>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</si>
  <si>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</si>
  <si>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</si>
  <si>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</si>
  <si>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</si>
  <si>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</si>
  <si>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</si>
  <si>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</si>
  <si>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</si>
  <si>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</si>
  <si>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</si>
  <si>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</si>
  <si>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</si>
  <si>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</si>
  <si>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</si>
  <si>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</si>
  <si>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</si>
  <si>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</si>
  <si>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</si>
  <si>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</si>
  <si>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</si>
  <si>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</si>
  <si>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</si>
  <si>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</si>
  <si>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</si>
  <si>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</si>
  <si>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</si>
  <si>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</si>
  <si>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</si>
  <si>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</si>
  <si>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</si>
  <si>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</si>
  <si>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</si>
  <si>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</si>
  <si>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</si>
  <si>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</si>
  <si>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</si>
  <si>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</si>
  <si>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</si>
  <si>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</si>
  <si>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</si>
  <si>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</si>
  <si>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</si>
  <si>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</si>
  <si>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</si>
  <si>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</si>
  <si>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</si>
  <si>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</si>
  <si>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</si>
  <si>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</si>
  <si>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</si>
  <si>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</si>
  <si>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</si>
  <si>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</si>
  <si>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</si>
  <si>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</si>
  <si>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</si>
  <si>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</si>
  <si>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</si>
  <si>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</si>
  <si>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</si>
  <si>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</si>
  <si>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</si>
  <si>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</si>
  <si>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</si>
  <si>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</si>
  <si>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</si>
  <si>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</si>
  <si>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</si>
  <si>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</si>
  <si>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</si>
  <si>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</si>
  <si>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</si>
  <si>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</si>
  <si>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</si>
  <si>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</si>
  <si>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</si>
  <si>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</si>
  <si>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</si>
  <si>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</si>
  <si>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</si>
  <si>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</si>
  <si>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</si>
  <si>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</si>
  <si>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</si>
  <si>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</si>
  <si>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</si>
  <si>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</si>
  <si>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</si>
  <si>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</si>
  <si>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</si>
  <si>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</si>
  <si>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</si>
  <si>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</si>
  <si>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</si>
  <si>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</si>
  <si>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</si>
  <si>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</si>
  <si>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</si>
  <si>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</si>
  <si>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</si>
  <si>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</si>
  <si>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</si>
  <si>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</si>
  <si>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</si>
  <si>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</si>
  <si>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</si>
  <si>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</si>
  <si>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</si>
  <si>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</si>
  <si>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</si>
  <si>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</si>
  <si>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</si>
  <si>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</si>
  <si>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</si>
  <si>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</si>
  <si>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</si>
  <si>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</si>
  <si>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</si>
  <si>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</si>
  <si>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</si>
  <si>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</si>
  <si>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</si>
  <si>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</si>
  <si>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</si>
  <si>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</si>
  <si>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</si>
  <si>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</si>
  <si>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</si>
  <si>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</si>
  <si>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</si>
  <si>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</si>
  <si>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</si>
  <si>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</si>
  <si>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</si>
  <si>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</si>
  <si>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</si>
  <si>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</si>
  <si>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</si>
  <si>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</si>
  <si>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</si>
  <si>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</si>
  <si>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</si>
  <si>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</si>
  <si>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</si>
  <si>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</si>
  <si>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</si>
  <si>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</si>
  <si>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</si>
  <si>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</si>
  <si>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</si>
  <si>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</si>
  <si>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</si>
  <si>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</si>
  <si>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</si>
  <si>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</si>
  <si>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</si>
  <si>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</si>
  <si>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</si>
  <si>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</si>
  <si>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</si>
  <si>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</si>
  <si>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</si>
  <si>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</si>
  <si>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</si>
  <si>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</si>
  <si>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</si>
  <si>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</si>
  <si>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</si>
  <si>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</si>
  <si>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</si>
  <si>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</si>
  <si>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</si>
  <si>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</si>
  <si>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</si>
  <si>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</si>
  <si>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</si>
  <si>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</si>
  <si>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</si>
  <si>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</si>
  <si>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</si>
  <si>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</si>
  <si>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</si>
  <si>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</si>
  <si>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</si>
  <si>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</si>
  <si>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</si>
  <si>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</si>
  <si>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</si>
  <si>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</si>
  <si>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</si>
  <si>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</si>
  <si>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</si>
  <si>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</si>
  <si>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</si>
  <si>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</si>
  <si>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</si>
  <si>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</si>
  <si>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</si>
  <si>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</si>
  <si>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</si>
  <si>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</si>
  <si>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</si>
  <si>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</si>
  <si>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</si>
  <si>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</si>
  <si>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</si>
  <si>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</si>
  <si>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</si>
  <si>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</si>
  <si>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</si>
  <si>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</si>
  <si>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</si>
  <si>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</si>
  <si>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</si>
  <si>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</si>
  <si>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</si>
  <si>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</si>
  <si>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</si>
  <si>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</si>
  <si>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</si>
  <si>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</si>
  <si>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</si>
  <si>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</si>
  <si>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</si>
  <si>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</si>
  <si>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</si>
  <si>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</si>
  <si>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</si>
  <si>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</si>
  <si>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</si>
  <si>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</si>
  <si>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</si>
  <si>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</si>
  <si>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</si>
  <si>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</si>
  <si>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</si>
  <si>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</si>
  <si>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</si>
  <si>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</si>
  <si>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</si>
  <si>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</si>
  <si>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</si>
  <si>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</si>
  <si>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</si>
  <si>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</si>
  <si>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</si>
  <si>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</si>
  <si>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</si>
  <si>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</si>
  <si>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</si>
  <si>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</si>
  <si>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</si>
  <si>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</si>
  <si>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</si>
  <si>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</si>
  <si>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</si>
  <si>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</si>
  <si>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</si>
  <si>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</si>
  <si>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</si>
  <si>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</si>
  <si>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</si>
  <si>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</si>
  <si>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</si>
  <si>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</si>
  <si>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</si>
  <si>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</si>
  <si>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</si>
  <si>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</si>
  <si>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</si>
  <si>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</si>
  <si>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</si>
  <si>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</si>
  <si>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</si>
  <si>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</si>
  <si>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</si>
  <si>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</si>
  <si>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</si>
  <si>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</si>
  <si>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</si>
  <si>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</si>
  <si>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</si>
  <si>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</si>
  <si>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</si>
  <si>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</si>
  <si>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</si>
  <si>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</si>
  <si>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</si>
  <si>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</si>
  <si>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</si>
  <si>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</si>
  <si>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</si>
  <si>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</si>
  <si>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</si>
  <si>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</si>
  <si>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</si>
  <si>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</si>
  <si>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</si>
  <si>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</si>
  <si>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</si>
  <si>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</si>
  <si>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</si>
  <si>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</si>
  <si>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</si>
  <si>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</si>
  <si>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</si>
  <si>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</si>
  <si>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</si>
  <si>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</si>
  <si>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</si>
  <si>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</si>
  <si>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</si>
  <si>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</si>
  <si>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</si>
  <si>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</si>
  <si>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</si>
  <si>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</si>
  <si>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</si>
  <si>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</si>
  <si>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</si>
  <si>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</si>
  <si>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</si>
  <si>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</si>
  <si>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</si>
  <si>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</si>
  <si>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</si>
  <si>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</si>
  <si>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</si>
  <si>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</si>
  <si>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</si>
  <si>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</si>
  <si>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</si>
  <si>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</si>
  <si>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</si>
  <si>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</si>
  <si>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</si>
  <si>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</si>
  <si>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</si>
  <si>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</si>
  <si>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</si>
  <si>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</si>
  <si>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</si>
  <si>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</si>
  <si>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</si>
  <si>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</si>
  <si>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</si>
  <si>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</si>
  <si>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</si>
  <si>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</si>
  <si>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</si>
  <si>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</si>
  <si>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</si>
  <si>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</si>
  <si>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</si>
  <si>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</si>
  <si>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</si>
  <si>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</si>
  <si>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</si>
  <si>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</si>
  <si>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</si>
  <si>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</si>
  <si>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</si>
  <si>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</si>
  <si>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</si>
  <si>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</si>
  <si>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</si>
  <si>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</si>
  <si>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</si>
  <si>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</si>
  <si>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</si>
  <si>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</si>
  <si>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</si>
  <si>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</si>
  <si>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</si>
  <si>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</si>
  <si>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</si>
  <si>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</si>
  <si>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</si>
  <si>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</si>
  <si>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</si>
  <si>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</si>
  <si>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</si>
  <si>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</si>
  <si>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</si>
  <si>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</si>
  <si>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</si>
  <si>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</si>
  <si>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</si>
  <si>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</si>
  <si>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</si>
  <si>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</si>
  <si>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</si>
  <si>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</si>
  <si>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</si>
  <si>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</si>
  <si>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</si>
  <si>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</si>
  <si>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</si>
  <si>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</si>
  <si>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</si>
  <si>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</si>
  <si>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</si>
  <si>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</si>
  <si>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</si>
  <si>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</si>
  <si>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</si>
  <si>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</si>
  <si>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</si>
  <si>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</si>
  <si>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</si>
  <si>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</si>
  <si>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</si>
  <si>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</si>
  <si>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</si>
  <si>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</si>
  <si>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</si>
  <si>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</si>
  <si>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</si>
  <si>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</si>
  <si>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</si>
  <si>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</si>
  <si>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</si>
  <si>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</si>
  <si>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</si>
  <si>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</si>
  <si>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</si>
  <si>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</si>
  <si>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</si>
  <si>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</si>
  <si>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</si>
  <si>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</si>
  <si>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</si>
  <si>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</si>
  <si>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</si>
  <si>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</si>
  <si>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</si>
  <si>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</si>
  <si>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</si>
  <si>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</si>
  <si>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</si>
  <si>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</si>
  <si>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</si>
  <si>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</si>
  <si>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</si>
  <si>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</si>
  <si>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</si>
  <si>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</si>
  <si>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</si>
  <si>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</si>
  <si>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</si>
  <si>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</si>
  <si>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</si>
  <si>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</si>
  <si>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</si>
  <si>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</si>
  <si>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</si>
  <si>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</si>
  <si>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</si>
  <si>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</si>
  <si>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</si>
  <si>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</si>
  <si>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</si>
  <si>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</si>
  <si>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</si>
  <si>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</si>
  <si>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</si>
  <si>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</si>
  <si>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</si>
  <si>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</si>
  <si>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</si>
  <si>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</si>
  <si>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</si>
  <si>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</si>
  <si>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</si>
  <si>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</si>
  <si>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</si>
  <si>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</si>
  <si>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</si>
  <si>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</si>
  <si>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</si>
  <si>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</si>
  <si>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</si>
  <si>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</si>
  <si>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</si>
  <si>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</si>
  <si>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</si>
  <si>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</si>
  <si>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</si>
  <si>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</si>
  <si>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</si>
  <si>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</si>
  <si>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</si>
  <si>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</si>
  <si>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</si>
  <si>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</si>
  <si>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</si>
  <si>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</si>
  <si>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</si>
  <si>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</si>
  <si>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</si>
  <si>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</si>
  <si>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</si>
  <si>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</si>
  <si>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</si>
  <si>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</si>
  <si>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</si>
  <si>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</si>
  <si>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</si>
  <si>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</si>
  <si>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</si>
  <si>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</si>
  <si>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</si>
  <si>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</si>
  <si>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</si>
  <si>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</si>
  <si>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</si>
  <si>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</si>
  <si>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</si>
  <si>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</si>
  <si>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</si>
  <si>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</si>
  <si>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</si>
  <si>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</si>
  <si>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</si>
  <si>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</si>
  <si>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</si>
  <si>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</si>
  <si>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</si>
  <si>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</si>
  <si>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</si>
  <si>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</si>
  <si>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</si>
  <si>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</si>
  <si>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</si>
  <si>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</si>
  <si>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</si>
  <si>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</si>
  <si>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</si>
  <si>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</si>
  <si>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</si>
  <si>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</si>
  <si>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</si>
  <si>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</si>
  <si>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</si>
  <si>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</si>
  <si>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</si>
  <si>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</si>
  <si>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</si>
  <si>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</si>
  <si>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</si>
  <si>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</si>
  <si>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</si>
  <si>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</si>
  <si>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</si>
  <si>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</si>
  <si>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</si>
  <si>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</si>
  <si>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</si>
  <si>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</si>
  <si>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</si>
  <si>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</si>
  <si>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</si>
  <si>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</si>
  <si>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</si>
  <si>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</si>
  <si>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</si>
  <si>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</si>
  <si>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</si>
  <si>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</si>
  <si>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</si>
  <si>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</si>
  <si>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</si>
  <si>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</si>
  <si>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</si>
  <si>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</si>
  <si>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</si>
  <si>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</si>
  <si>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</si>
  <si>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</si>
  <si>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</si>
  <si>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</si>
  <si>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</si>
  <si>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</si>
  <si>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</si>
  <si>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</si>
  <si>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</si>
  <si>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</si>
  <si>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</si>
  <si>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</si>
  <si>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</si>
  <si>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</si>
  <si>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</si>
  <si>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</si>
  <si>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</si>
  <si>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</si>
  <si>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</si>
  <si>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</si>
  <si>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</si>
  <si>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</si>
  <si>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</si>
  <si>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</si>
  <si>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</si>
  <si>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</si>
  <si>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</si>
  <si>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</si>
  <si>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</si>
  <si>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</si>
  <si>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</si>
  <si>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</si>
  <si>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</si>
  <si>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</si>
  <si>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</si>
  <si>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</si>
  <si>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</si>
  <si>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</si>
  <si>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</si>
  <si>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</si>
  <si>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</si>
  <si>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</si>
  <si>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</si>
  <si>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</si>
  <si>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</si>
  <si>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</si>
  <si>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</si>
  <si>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</si>
  <si>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</si>
  <si>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</si>
  <si>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</si>
  <si>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</si>
  <si>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</si>
  <si>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</si>
  <si>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</si>
  <si>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</si>
  <si>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</si>
  <si>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</si>
  <si>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</si>
  <si>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</si>
  <si>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</si>
  <si>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</si>
  <si>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</si>
  <si>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</si>
  <si>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</si>
  <si>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</si>
  <si>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</si>
  <si>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</si>
  <si>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</si>
  <si>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</si>
  <si>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</si>
  <si>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</si>
  <si>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</si>
  <si>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</si>
  <si>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</si>
  <si>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</si>
  <si>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</si>
  <si>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</si>
  <si>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</si>
  <si>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</si>
  <si>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</si>
  <si>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</si>
  <si>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</si>
  <si>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</si>
  <si>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</si>
  <si>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</si>
  <si>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</si>
  <si>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</si>
  <si>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</si>
  <si>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</si>
  <si>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</si>
  <si>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</si>
  <si>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</si>
  <si>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</si>
  <si>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</si>
  <si>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</si>
  <si>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</si>
  <si>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</si>
  <si>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</si>
  <si>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</si>
  <si>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</si>
  <si>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</si>
  <si>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</si>
  <si>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</si>
  <si>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</si>
  <si>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</si>
  <si>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</si>
  <si>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</si>
  <si>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</si>
  <si>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</si>
  <si>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</si>
  <si>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</si>
  <si>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</si>
  <si>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</si>
  <si>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</si>
  <si>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</si>
  <si>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</si>
  <si>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</si>
  <si>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</si>
  <si>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</si>
  <si>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</si>
  <si>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</si>
  <si>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</si>
  <si>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</si>
  <si>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</si>
  <si>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</si>
  <si>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</si>
  <si>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</si>
  <si>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</si>
  <si>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</si>
  <si>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</si>
  <si>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</si>
  <si>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</si>
  <si>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</si>
  <si>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</si>
  <si>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</si>
  <si>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</si>
  <si>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</si>
  <si>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</si>
  <si>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</si>
  <si>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</si>
  <si>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</si>
  <si>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</si>
  <si>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</si>
  <si>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</si>
  <si>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</si>
  <si>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</si>
  <si>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</si>
  <si>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</si>
  <si>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</si>
  <si>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</si>
  <si>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</si>
  <si>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</si>
  <si>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</si>
  <si>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</si>
  <si>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</si>
  <si>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</si>
  <si>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</si>
  <si>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</si>
  <si>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</si>
  <si>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</si>
  <si>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</si>
  <si>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</si>
  <si>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</si>
  <si>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</si>
  <si>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</si>
  <si>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</si>
  <si>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</si>
  <si>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</si>
  <si>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</si>
  <si>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</si>
  <si>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</si>
  <si>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</si>
  <si>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</si>
  <si>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</si>
  <si>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</si>
  <si>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</si>
  <si>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</si>
  <si>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</si>
  <si>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</si>
  <si>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</si>
  <si>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</si>
  <si>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</si>
  <si>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</si>
  <si>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</si>
  <si>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</si>
  <si>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</si>
  <si>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</si>
  <si>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</si>
  <si>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</si>
  <si>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</si>
  <si>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</si>
  <si>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</si>
  <si>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</si>
  <si>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</si>
  <si>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</si>
  <si>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</si>
  <si>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</si>
  <si>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</si>
  <si>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</si>
  <si>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</si>
  <si>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</si>
  <si>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</si>
  <si>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</si>
  <si>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</si>
  <si>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</si>
  <si>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</si>
  <si>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</si>
  <si>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</si>
  <si>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</si>
  <si>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</si>
  <si>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</si>
  <si>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</si>
  <si>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</si>
  <si>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</si>
  <si>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</si>
  <si>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</si>
  <si>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</si>
  <si>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</si>
  <si>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</si>
  <si>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</si>
  <si>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</si>
  <si>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</si>
  <si>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</si>
  <si>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</si>
  <si>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</si>
  <si>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</si>
  <si>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</si>
  <si>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</si>
  <si>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</si>
  <si>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</si>
  <si>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</si>
  <si>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</si>
  <si>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</si>
  <si>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</si>
  <si>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</si>
  <si>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</si>
  <si>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</si>
  <si>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</si>
  <si>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</si>
  <si>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</si>
  <si>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</si>
  <si>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</si>
  <si>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</si>
  <si>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</si>
  <si>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</si>
  <si>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</si>
  <si>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</si>
  <si>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</si>
  <si>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</si>
  <si>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</si>
  <si>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</si>
  <si>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</si>
  <si>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</si>
  <si>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</si>
  <si>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</si>
  <si>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</si>
  <si>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</si>
  <si>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</si>
  <si>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</si>
  <si>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</si>
  <si>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</si>
  <si>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</si>
  <si>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</si>
  <si>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</si>
  <si>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</si>
  <si>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</si>
  <si>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</si>
  <si>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</si>
  <si>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</si>
  <si>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</si>
  <si>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</si>
  <si>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</si>
  <si>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</si>
  <si>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</si>
  <si>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</si>
  <si>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</si>
  <si>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</si>
  <si>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</si>
  <si>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</si>
  <si>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</si>
  <si>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</si>
  <si>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</si>
  <si>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</si>
  <si>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</si>
  <si>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</si>
  <si>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</si>
  <si>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</si>
  <si>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</si>
  <si>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</si>
  <si>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</si>
  <si>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</si>
  <si>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</si>
  <si>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</si>
  <si>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</si>
  <si>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</si>
  <si>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</si>
  <si>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</si>
  <si>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</si>
  <si>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</si>
  <si>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</si>
  <si>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</si>
  <si>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</si>
  <si>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</si>
  <si>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</si>
  <si>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</si>
  <si>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</si>
  <si>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</si>
  <si>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</si>
  <si>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</si>
  <si>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</si>
  <si>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</si>
  <si>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</si>
  <si>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</si>
  <si>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</si>
  <si>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</si>
  <si>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</si>
  <si>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</si>
  <si>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</si>
  <si>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</si>
  <si>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</si>
  <si>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</si>
  <si>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</si>
  <si>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</si>
  <si>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</si>
  <si>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</si>
  <si>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</si>
  <si>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</si>
  <si>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</si>
  <si>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</si>
  <si>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</si>
  <si>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</si>
  <si>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</si>
  <si>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</si>
  <si>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</si>
  <si>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</si>
  <si>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</si>
  <si>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</si>
  <si>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</si>
  <si>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</si>
  <si>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</si>
  <si>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</si>
  <si>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</si>
  <si>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</si>
  <si>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</si>
  <si>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</si>
  <si>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</si>
  <si>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</si>
  <si>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</si>
  <si>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</si>
  <si>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</si>
  <si>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</si>
  <si>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</si>
  <si>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</si>
  <si>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</si>
  <si>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</si>
  <si>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</si>
  <si>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</si>
  <si>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</si>
  <si>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</si>
  <si>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</si>
  <si>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</si>
  <si>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</si>
  <si>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</si>
  <si>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</si>
  <si>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</si>
  <si>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</si>
  <si>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</si>
  <si>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</si>
  <si>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</si>
  <si>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</si>
  <si>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</si>
  <si>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</si>
  <si>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</si>
  <si>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</si>
  <si>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</si>
  <si>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</si>
  <si>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</si>
  <si>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</si>
  <si>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</si>
  <si>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</si>
  <si>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</si>
  <si>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</si>
  <si>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</si>
  <si>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</si>
  <si>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</si>
  <si>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</si>
  <si>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</si>
  <si>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</si>
  <si>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</si>
  <si>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</si>
  <si>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</si>
  <si>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</si>
  <si>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</si>
  <si>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</si>
  <si>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</si>
  <si>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</si>
  <si>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</si>
  <si>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</si>
  <si>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</si>
  <si>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</si>
  <si>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</si>
  <si>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</si>
  <si>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</si>
  <si>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</si>
  <si>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</si>
  <si>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</si>
  <si>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</si>
  <si>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</si>
  <si>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</si>
  <si>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</si>
  <si>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</si>
  <si>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</si>
  <si>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</si>
  <si>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</si>
  <si>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</si>
  <si>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</si>
  <si>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</si>
  <si>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</si>
  <si>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</si>
  <si>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</si>
  <si>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</si>
  <si>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</si>
  <si>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</si>
  <si>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</si>
  <si>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</si>
  <si>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</si>
  <si>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</si>
  <si>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</si>
  <si>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</si>
  <si>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</si>
  <si>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</si>
  <si>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</si>
  <si>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</si>
  <si>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</si>
  <si>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</si>
  <si>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</si>
  <si>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</si>
  <si>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</si>
  <si>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</si>
  <si>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</si>
  <si>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</si>
  <si>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</si>
  <si>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</si>
  <si>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</si>
  <si>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</si>
  <si>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</si>
  <si>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</si>
  <si>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</si>
  <si>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</si>
  <si>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</si>
  <si>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</si>
  <si>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</si>
  <si>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</si>
  <si>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</si>
  <si>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</si>
  <si>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</si>
  <si>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</si>
  <si>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</si>
  <si>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</si>
  <si>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</si>
  <si>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</si>
  <si>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</si>
  <si>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</si>
  <si>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</si>
  <si>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</si>
  <si>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</si>
  <si>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</si>
  <si>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</si>
  <si>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</si>
  <si>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</si>
  <si>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</si>
  <si>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</si>
  <si>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</si>
  <si>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</si>
  <si>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</si>
  <si>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</si>
  <si>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</si>
  <si>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</si>
  <si>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</si>
  <si>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</si>
  <si>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</si>
  <si>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</si>
  <si>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</si>
  <si>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</si>
  <si>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</si>
  <si>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</si>
  <si>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</si>
  <si>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</si>
  <si>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</si>
  <si>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</si>
  <si>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</si>
  <si>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</si>
  <si>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</si>
  <si>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</si>
  <si>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</si>
  <si>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</si>
  <si>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</si>
  <si>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</si>
  <si>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</si>
  <si>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</si>
  <si>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</si>
  <si>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</si>
  <si>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</si>
  <si>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</si>
  <si>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</si>
  <si>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</si>
  <si>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</si>
  <si>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</si>
  <si>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</si>
  <si>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</si>
  <si>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</si>
  <si>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</si>
  <si>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</si>
  <si>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</si>
  <si>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</si>
  <si>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</si>
  <si>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</si>
  <si>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</si>
  <si>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</si>
  <si>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</si>
  <si>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</si>
  <si>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</si>
  <si>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</si>
  <si>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</si>
  <si>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</si>
  <si>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</si>
  <si>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</si>
  <si>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</si>
  <si>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</si>
  <si>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</si>
  <si>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</si>
  <si>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</si>
  <si>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</si>
  <si>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</si>
  <si>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</si>
  <si>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</si>
  <si>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</si>
  <si>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</si>
  <si>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</si>
  <si>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</si>
  <si>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</si>
  <si>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</si>
  <si>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</si>
  <si>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</si>
  <si>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</si>
  <si>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</si>
  <si>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</si>
  <si>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</si>
  <si>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</si>
  <si>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</si>
  <si>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</si>
  <si>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</si>
  <si>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</si>
  <si>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</si>
  <si>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</si>
  <si>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</si>
  <si>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</si>
  <si>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</si>
  <si>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</si>
  <si>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</si>
  <si>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</si>
  <si>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</si>
  <si>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</si>
  <si>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</si>
  <si>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</si>
  <si>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</si>
  <si>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</si>
  <si>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</si>
  <si>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</si>
  <si>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</si>
  <si>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</si>
  <si>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</si>
  <si>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</si>
  <si>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</si>
  <si>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</si>
  <si>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</si>
  <si>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</si>
  <si>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</si>
  <si>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</si>
  <si>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</si>
  <si>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</si>
  <si>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</si>
  <si>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</si>
  <si>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</si>
  <si>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</si>
  <si>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</si>
  <si>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</si>
  <si>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</si>
  <si>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</si>
  <si>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</si>
  <si>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</si>
  <si>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</si>
  <si>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</si>
  <si>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</si>
  <si>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</si>
  <si>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</si>
  <si>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</si>
  <si>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</si>
  <si>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</si>
  <si>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</si>
  <si>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</si>
  <si>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</si>
  <si>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</si>
  <si>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</si>
  <si>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</si>
  <si>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</si>
  <si>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</si>
  <si>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</si>
  <si>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</si>
  <si>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</si>
  <si>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</si>
  <si>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</si>
  <si>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</si>
  <si>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</si>
  <si>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</si>
  <si>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</si>
  <si>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</si>
  <si>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</si>
  <si>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</si>
  <si>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</si>
  <si>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</si>
  <si>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</si>
  <si>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</si>
  <si>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</si>
  <si>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</si>
  <si>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</si>
  <si>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</si>
  <si>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</si>
  <si>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</si>
  <si>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</si>
  <si>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</si>
  <si>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</si>
  <si>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</si>
  <si>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</si>
  <si>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</si>
  <si>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</si>
  <si>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</si>
  <si>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</si>
  <si>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</si>
  <si>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</si>
  <si>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</si>
  <si>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</si>
  <si>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</si>
  <si>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</si>
  <si>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</si>
  <si>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</si>
  <si>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</si>
  <si>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</si>
  <si>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</si>
  <si>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</si>
  <si>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</si>
  <si>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</si>
  <si>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</si>
  <si>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</si>
  <si>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</si>
  <si>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</si>
  <si>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</si>
  <si>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</si>
  <si>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</si>
  <si>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</si>
  <si>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</si>
  <si>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</si>
  <si>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</si>
  <si>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</si>
  <si>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</si>
  <si>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</si>
  <si>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</si>
  <si>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</si>
  <si>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</si>
  <si>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</si>
  <si>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</si>
  <si>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</si>
  <si>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</si>
  <si>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</si>
  <si>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</si>
  <si>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</si>
  <si>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</si>
  <si>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</si>
  <si>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</si>
  <si>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</si>
  <si>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</si>
  <si>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</si>
  <si>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</si>
  <si>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</si>
  <si>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</si>
  <si>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</si>
  <si>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</si>
  <si>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</si>
  <si>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</si>
  <si>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</si>
  <si>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</si>
  <si>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</si>
  <si>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</si>
  <si>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</si>
  <si>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</si>
  <si>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</si>
  <si>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</si>
  <si>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</si>
  <si>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</si>
  <si>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</si>
  <si>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</si>
  <si>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</si>
  <si>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</si>
  <si>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</si>
  <si>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</si>
  <si>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</si>
  <si>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</si>
  <si>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</si>
  <si>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</si>
  <si>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</si>
  <si>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</si>
  <si>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</si>
  <si>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</si>
  <si>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</si>
  <si>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</si>
  <si>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</si>
  <si>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</si>
  <si>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</si>
  <si>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</si>
  <si>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</si>
  <si>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</si>
  <si>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</si>
  <si>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</si>
  <si>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</si>
  <si>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</si>
  <si>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</si>
  <si>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</si>
  <si>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</si>
  <si>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</si>
  <si>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</si>
  <si>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</si>
  <si>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</si>
  <si>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</si>
  <si>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</si>
  <si>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</si>
  <si>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</si>
  <si>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</si>
  <si>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</si>
  <si>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</si>
  <si>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</si>
  <si>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</si>
  <si>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</si>
  <si>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</si>
  <si>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</si>
  <si>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</si>
  <si>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</si>
  <si>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</si>
  <si>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</si>
  <si>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</si>
  <si>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</si>
  <si>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</si>
  <si>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</si>
  <si>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</si>
  <si>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</si>
  <si>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</si>
  <si>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</si>
  <si>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</si>
  <si>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</si>
  <si>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</si>
  <si>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</si>
  <si>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</si>
  <si>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</si>
  <si>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</si>
  <si>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</si>
  <si>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</si>
  <si>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</si>
  <si>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</si>
  <si>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</si>
  <si>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</si>
  <si>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</si>
  <si>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</si>
  <si>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</si>
  <si>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</si>
  <si>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</si>
  <si>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</si>
  <si>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</si>
  <si>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</si>
  <si>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</si>
  <si>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</si>
  <si>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</si>
  <si>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</si>
  <si>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</si>
  <si>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</si>
  <si>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</si>
  <si>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</si>
  <si>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</si>
  <si>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</si>
  <si>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</si>
  <si>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</si>
  <si>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</si>
  <si>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</si>
  <si>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</si>
  <si>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</si>
  <si>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</si>
  <si>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</si>
  <si>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</si>
  <si>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</si>
  <si>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</si>
  <si>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</si>
  <si>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</si>
  <si>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</si>
  <si>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</si>
  <si>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</si>
  <si>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</si>
  <si>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</si>
  <si>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</si>
  <si>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</si>
  <si>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</si>
  <si>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</si>
  <si>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</si>
  <si>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</si>
  <si>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</si>
  <si>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</si>
  <si>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</si>
  <si>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</si>
  <si>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</si>
  <si>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</si>
  <si>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</si>
  <si>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</si>
  <si>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</si>
  <si>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</si>
  <si>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</si>
  <si>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</si>
  <si>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</si>
  <si>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</si>
  <si>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</si>
  <si>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</si>
  <si>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</si>
  <si>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</si>
  <si>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</si>
  <si>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</si>
  <si>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</si>
  <si>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</si>
  <si>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</si>
  <si>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</si>
  <si>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</si>
  <si>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</si>
  <si>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</si>
  <si>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</si>
  <si>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</si>
  <si>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</si>
  <si>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</si>
  <si>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</si>
  <si>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</si>
  <si>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</si>
  <si>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</si>
  <si>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</si>
  <si>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</si>
  <si>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</si>
  <si>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</si>
  <si>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</si>
  <si>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</si>
  <si>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</si>
  <si>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</si>
  <si>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</si>
  <si>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</si>
  <si>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</si>
  <si>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</si>
  <si>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</si>
  <si>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</si>
  <si>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</si>
  <si>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</si>
  <si>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</si>
  <si>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</si>
  <si>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</si>
  <si>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</si>
  <si>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</si>
  <si>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</si>
  <si>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</si>
  <si>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</si>
  <si>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</si>
  <si>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</si>
  <si>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</si>
  <si>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</si>
  <si>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</si>
  <si>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</si>
  <si>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</si>
  <si>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</si>
  <si>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</si>
  <si>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</si>
  <si>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</si>
  <si>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</si>
  <si>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</si>
  <si>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</si>
  <si>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</si>
  <si>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</si>
  <si>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</si>
  <si>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</si>
  <si>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</si>
  <si>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</si>
  <si>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</si>
  <si>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</si>
  <si>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</si>
  <si>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</si>
  <si>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</si>
  <si>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</si>
  <si>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</si>
  <si>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</si>
  <si>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</si>
  <si>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</si>
  <si>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</si>
  <si>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</si>
  <si>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</si>
  <si>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</si>
  <si>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</si>
  <si>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</si>
  <si>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</si>
  <si>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</si>
  <si>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</si>
  <si>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</si>
  <si>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</si>
  <si>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</si>
  <si>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</si>
  <si>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</si>
  <si>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</si>
  <si>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</si>
  <si>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</si>
  <si>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</si>
  <si>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</si>
  <si>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</si>
  <si>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</si>
  <si>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</si>
  <si>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</si>
  <si>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</si>
  <si>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</si>
  <si>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</si>
  <si>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</si>
  <si>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</si>
  <si>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</si>
  <si>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</si>
  <si>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</si>
  <si>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</si>
  <si>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</si>
  <si>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</si>
  <si>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</si>
  <si>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</si>
  <si>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</si>
  <si>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</si>
  <si>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</si>
  <si>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</si>
  <si>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</si>
  <si>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</si>
  <si>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</si>
  <si>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</si>
  <si>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</si>
  <si>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</si>
  <si>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</si>
  <si>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</si>
  <si>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</si>
  <si>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</si>
  <si>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</si>
  <si>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</si>
  <si>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</si>
  <si>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</si>
  <si>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</si>
  <si>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</si>
  <si>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</si>
  <si>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</si>
  <si>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</si>
  <si>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</si>
  <si>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</si>
  <si>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</si>
  <si>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</si>
  <si>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</si>
  <si>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</si>
  <si>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</si>
  <si>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</si>
  <si>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</si>
  <si>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</si>
  <si>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</si>
  <si>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</si>
  <si>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</si>
  <si>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</si>
  <si>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</si>
  <si>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</si>
  <si>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</si>
  <si>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</si>
  <si>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</si>
  <si>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</si>
  <si>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</si>
  <si>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</si>
  <si>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</si>
  <si>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</si>
  <si>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</si>
  <si>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</si>
  <si>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</si>
  <si>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</si>
  <si>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</si>
  <si>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</si>
  <si>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</si>
  <si>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</si>
  <si>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</si>
  <si>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</si>
  <si>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</si>
  <si>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</si>
  <si>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</si>
  <si>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</si>
  <si>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</si>
  <si>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</si>
  <si>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</si>
  <si>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</si>
  <si>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</si>
  <si>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</si>
  <si>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</si>
  <si>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</si>
  <si>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</si>
  <si>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</si>
  <si>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</si>
  <si>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</si>
  <si>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</si>
  <si>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</si>
  <si>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</si>
  <si>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</si>
  <si>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</si>
  <si>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</si>
  <si>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</si>
  <si>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</si>
  <si>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</si>
  <si>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</si>
  <si>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</si>
  <si>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</si>
  <si>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</si>
  <si>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</si>
  <si>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</si>
  <si>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</si>
  <si>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</si>
  <si>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</si>
  <si>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</si>
  <si>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</si>
  <si>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</si>
  <si>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</si>
  <si>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</si>
  <si>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</si>
  <si>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</si>
  <si>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</si>
  <si>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</si>
  <si>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</si>
  <si>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</si>
  <si>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</si>
  <si>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</si>
  <si>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</si>
  <si>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</si>
  <si>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</si>
  <si>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</si>
  <si>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</si>
  <si>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</si>
  <si>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</si>
  <si>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</si>
  <si>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</si>
  <si>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</si>
  <si>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</si>
  <si>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</si>
  <si>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</si>
  <si>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</si>
  <si>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</si>
  <si>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</si>
  <si>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</si>
  <si>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</si>
  <si>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</si>
  <si>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</si>
  <si>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</si>
  <si>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</si>
  <si>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</si>
  <si>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</si>
  <si>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</si>
  <si>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</si>
  <si>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</si>
  <si>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</si>
  <si>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</si>
  <si>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</si>
  <si>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</si>
  <si>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</si>
  <si>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</si>
  <si>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</si>
  <si>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</si>
  <si>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</si>
  <si>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</si>
  <si>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</si>
  <si>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</si>
  <si>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</si>
  <si>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</si>
  <si>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</si>
  <si>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</si>
  <si>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</si>
  <si>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</si>
  <si>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</si>
  <si>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</si>
  <si>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</si>
  <si>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</si>
  <si>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</si>
  <si>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</si>
  <si>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</si>
  <si>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</si>
  <si>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</si>
  <si>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</si>
  <si>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</si>
  <si>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</si>
  <si>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</si>
  <si>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</si>
  <si>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</si>
  <si>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</si>
  <si>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</si>
  <si>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</si>
  <si>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</si>
  <si>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</si>
  <si>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</si>
  <si>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</si>
  <si>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</si>
  <si>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</si>
  <si>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</si>
  <si>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</si>
  <si>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</si>
  <si>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</si>
  <si>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</si>
  <si>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</si>
  <si>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</si>
  <si>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</si>
  <si>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</si>
  <si>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</si>
  <si>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</si>
  <si>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</si>
  <si>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</si>
  <si>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</si>
  <si>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</si>
  <si>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</si>
  <si>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</si>
  <si>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</si>
  <si>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</si>
  <si>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</si>
  <si>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</si>
  <si>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</si>
  <si>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</si>
  <si>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</si>
  <si>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</si>
  <si>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</si>
  <si>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</si>
  <si>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</si>
  <si>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</si>
  <si>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</si>
  <si>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</si>
  <si>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</si>
  <si>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</si>
  <si>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</si>
  <si>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</si>
  <si>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</si>
  <si>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</si>
  <si>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</si>
  <si>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</si>
  <si>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</si>
  <si>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</si>
  <si>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</si>
  <si>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</si>
  <si>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</si>
  <si>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</si>
  <si>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</si>
  <si>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</si>
  <si>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</si>
  <si>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</si>
  <si>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</si>
  <si>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</si>
  <si>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</si>
  <si>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</si>
  <si>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</si>
  <si>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</si>
  <si>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</si>
  <si>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</si>
  <si>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</si>
  <si>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</si>
  <si>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</si>
  <si>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</si>
  <si>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</si>
  <si>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</si>
  <si>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</si>
  <si>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</si>
  <si>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</si>
  <si>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</si>
  <si>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</si>
  <si>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</si>
  <si>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</si>
  <si>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</si>
  <si>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</si>
  <si>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</si>
  <si>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</si>
  <si>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</si>
  <si>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</si>
  <si>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</si>
  <si>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</si>
  <si>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</si>
  <si>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</si>
  <si>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</si>
  <si>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</si>
  <si>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</si>
  <si>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</si>
  <si>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</si>
  <si>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</si>
  <si>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</si>
  <si>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</si>
  <si>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</si>
  <si>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</si>
  <si>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</si>
  <si>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</si>
  <si>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</si>
  <si>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</si>
  <si>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</si>
  <si>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</si>
  <si>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</si>
  <si>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</si>
  <si>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</si>
  <si>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</si>
  <si>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</si>
  <si>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</si>
  <si>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</si>
  <si>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</si>
  <si>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</si>
  <si>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</si>
  <si>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</si>
  <si>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</si>
  <si>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</si>
  <si>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</si>
  <si>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</si>
  <si>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</si>
  <si>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</si>
  <si>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</si>
  <si>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</si>
  <si>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</si>
  <si>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</si>
  <si>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</si>
  <si>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</si>
  <si>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</si>
  <si>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</si>
  <si>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</si>
  <si>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</si>
  <si>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</si>
  <si>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</si>
  <si>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</si>
  <si>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</si>
  <si>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</si>
  <si>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</si>
  <si>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</si>
  <si>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</si>
  <si>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</si>
  <si>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</si>
  <si>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</si>
  <si>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</si>
  <si>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</si>
  <si>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</si>
  <si>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</si>
  <si>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</si>
  <si>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</si>
  <si>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</si>
  <si>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</si>
  <si>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</si>
  <si>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</si>
  <si>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</si>
  <si>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</si>
  <si>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</si>
  <si>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</si>
  <si>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</si>
  <si>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</si>
  <si>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</si>
  <si>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</si>
  <si>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</si>
  <si>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</si>
  <si>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</si>
  <si>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</si>
  <si>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</si>
  <si>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</si>
  <si>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</si>
  <si>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</si>
  <si>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</si>
  <si>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</si>
  <si>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</si>
  <si>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</si>
  <si>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</si>
  <si>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</si>
  <si>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</si>
  <si>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</si>
  <si>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</si>
  <si>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</si>
  <si>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</si>
  <si>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</si>
  <si>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</si>
  <si>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</si>
  <si>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</si>
  <si>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</si>
  <si>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</si>
  <si>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</si>
  <si>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</si>
  <si>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</si>
  <si>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</si>
  <si>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</si>
  <si>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</si>
  <si>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</si>
  <si>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</si>
  <si>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</si>
  <si>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</si>
  <si>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</si>
  <si>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</si>
  <si>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</si>
  <si>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</si>
  <si>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</si>
  <si>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</si>
  <si>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</si>
  <si>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</si>
  <si>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</si>
  <si>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</si>
  <si>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</si>
  <si>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</si>
  <si>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</si>
  <si>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</si>
  <si>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</si>
  <si>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</si>
  <si>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</si>
  <si>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</si>
  <si>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</si>
  <si>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</si>
  <si>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</si>
  <si>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</si>
  <si>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</si>
  <si>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</si>
  <si>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</si>
  <si>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</si>
  <si>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</si>
  <si>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</si>
  <si>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</si>
  <si>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</si>
  <si>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</si>
  <si>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</si>
  <si>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</si>
  <si>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</si>
  <si>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</si>
  <si>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</si>
  <si>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</si>
  <si>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</si>
  <si>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</si>
  <si>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</si>
  <si>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</si>
  <si>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</si>
  <si>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</si>
  <si>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</si>
  <si>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</si>
  <si>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</si>
  <si>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</si>
  <si>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</si>
  <si>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</si>
  <si>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</si>
  <si>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</si>
  <si>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</si>
  <si>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</si>
  <si>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</si>
  <si>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</si>
  <si>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</si>
  <si>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</si>
  <si>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</si>
  <si>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</si>
  <si>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</si>
  <si>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</si>
  <si>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</si>
  <si>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</si>
  <si>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</si>
  <si>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</si>
  <si>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</si>
  <si>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</si>
  <si>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</si>
  <si>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</si>
  <si>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</si>
  <si>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</si>
  <si>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</si>
  <si>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</si>
  <si>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</si>
  <si>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</si>
  <si>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</si>
  <si>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</si>
  <si>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</si>
  <si>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</si>
  <si>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</si>
  <si>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</si>
  <si>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</si>
  <si>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</si>
  <si>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</si>
  <si>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</si>
  <si>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</si>
  <si>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</si>
  <si>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</si>
  <si>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</si>
  <si>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</si>
  <si>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</si>
  <si>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</si>
  <si>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</si>
  <si>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</si>
  <si>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</si>
  <si>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</si>
  <si>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</si>
  <si>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</si>
  <si>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</si>
  <si>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</si>
  <si>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</si>
  <si>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</si>
  <si>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</si>
  <si>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</si>
  <si>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</si>
  <si>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</si>
  <si>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</si>
  <si>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</si>
  <si>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</si>
  <si>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</si>
  <si>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</si>
  <si>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</si>
  <si>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</si>
  <si>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</si>
  <si>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</si>
  <si>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</si>
  <si>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</si>
  <si>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</si>
  <si>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</si>
  <si>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</si>
  <si>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</si>
  <si>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</si>
  <si>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</si>
  <si>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</si>
  <si>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</si>
  <si>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</si>
  <si>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</si>
  <si>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</si>
  <si>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</si>
  <si>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</si>
  <si>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</si>
  <si>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</si>
  <si>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</si>
  <si>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</si>
  <si>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</si>
  <si>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</si>
  <si>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</si>
  <si>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</si>
  <si>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</si>
  <si>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</si>
  <si>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</si>
  <si>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</si>
  <si>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</si>
  <si>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</si>
  <si>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</si>
  <si>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</si>
  <si>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</si>
  <si>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</si>
  <si>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</si>
  <si>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</si>
  <si>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</si>
  <si>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</si>
  <si>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</si>
  <si>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</si>
  <si>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</si>
  <si>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</si>
  <si>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</si>
  <si>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</si>
  <si>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</si>
  <si>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</si>
  <si>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</si>
  <si>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</si>
  <si>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</si>
  <si>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</si>
  <si>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</si>
  <si>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</si>
  <si>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</si>
  <si>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</si>
  <si>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</si>
  <si>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</si>
  <si>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</si>
  <si>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</si>
  <si>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</si>
  <si>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</si>
  <si>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</si>
  <si>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</si>
  <si>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</si>
  <si>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</si>
  <si>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</si>
  <si>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</si>
  <si>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</si>
  <si>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</si>
  <si>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</si>
  <si>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</si>
  <si>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</si>
  <si>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</si>
  <si>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</si>
  <si>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</si>
  <si>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</si>
  <si>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</si>
  <si>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</si>
  <si>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</si>
  <si>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</si>
  <si>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</si>
  <si>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</si>
  <si>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</si>
  <si>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</si>
  <si>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</si>
  <si>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</si>
  <si>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</si>
  <si>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</si>
  <si>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</si>
  <si>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</si>
  <si>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</si>
  <si>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</si>
  <si>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</si>
  <si>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</si>
  <si>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</si>
  <si>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</si>
  <si>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</si>
  <si>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</si>
  <si>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</si>
  <si>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</si>
  <si>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</si>
  <si>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</si>
  <si>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</si>
  <si>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</si>
  <si>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</si>
  <si>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</si>
  <si>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</si>
  <si>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</si>
  <si>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</si>
  <si>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</si>
  <si>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</si>
  <si>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</si>
  <si>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</si>
  <si>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</si>
  <si>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</si>
  <si>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</si>
  <si>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</si>
  <si>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</si>
  <si>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</si>
  <si>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</si>
  <si>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</si>
  <si>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</si>
  <si>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</si>
  <si>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</si>
  <si>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</si>
  <si>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</si>
  <si>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</si>
  <si>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</si>
  <si>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</si>
  <si>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</si>
  <si>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</si>
  <si>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</si>
  <si>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</si>
  <si>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</si>
  <si>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</si>
  <si>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</si>
  <si>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</si>
  <si>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</si>
  <si>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</si>
  <si>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</si>
  <si>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</si>
  <si>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</si>
  <si>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</si>
  <si>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</si>
  <si>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</si>
  <si>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</si>
  <si>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</si>
  <si>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</si>
  <si>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</si>
  <si>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</si>
  <si>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</si>
  <si>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</si>
  <si>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</si>
  <si>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</si>
  <si>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</si>
  <si>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</si>
  <si>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</si>
  <si>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</si>
  <si>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</si>
  <si>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</si>
  <si>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</si>
  <si>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</si>
  <si>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</si>
  <si>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</si>
  <si>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</si>
  <si>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</si>
  <si>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</si>
  <si>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</si>
  <si>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</si>
  <si>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</si>
  <si>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</si>
  <si>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</si>
  <si>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</si>
  <si>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</si>
  <si>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</si>
  <si>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</si>
  <si>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</si>
  <si>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</si>
  <si>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</si>
  <si>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</si>
  <si>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</si>
  <si>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</si>
  <si>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</si>
  <si>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</si>
  <si>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</si>
  <si>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</si>
  <si>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</si>
  <si>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</si>
  <si>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</si>
  <si>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</si>
  <si>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</si>
  <si>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</si>
  <si>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</si>
  <si>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</si>
  <si>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</si>
  <si>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</si>
  <si>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</si>
  <si>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</si>
  <si>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</si>
  <si>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</si>
  <si>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</si>
  <si>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</si>
  <si>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</si>
  <si>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</si>
  <si>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</si>
  <si>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</si>
  <si>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</si>
  <si>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</si>
  <si>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</si>
  <si>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</si>
  <si>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</si>
  <si>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</si>
  <si>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</si>
  <si>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</si>
  <si>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</si>
  <si>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</si>
  <si>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</si>
  <si>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</si>
  <si>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</si>
  <si>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</si>
  <si>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</si>
  <si>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</si>
  <si>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</si>
  <si>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</si>
  <si>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</si>
  <si>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</si>
  <si>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</si>
  <si>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</si>
  <si>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</si>
  <si>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</si>
  <si>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</si>
  <si>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</si>
  <si>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</si>
  <si>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</si>
  <si>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</si>
  <si>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</si>
  <si>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</si>
  <si>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</si>
  <si>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</si>
  <si>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</si>
  <si>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</si>
  <si>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</si>
  <si>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</si>
  <si>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</si>
  <si>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</si>
  <si>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</si>
  <si>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</si>
  <si>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</si>
  <si>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</si>
  <si>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</si>
  <si>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</si>
  <si>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</si>
  <si>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</si>
  <si>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</si>
  <si>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</si>
  <si>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</si>
  <si>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</si>
  <si>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</si>
  <si>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</si>
  <si>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</si>
  <si>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</si>
  <si>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</si>
  <si>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</si>
  <si>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</si>
  <si>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</si>
  <si>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</si>
  <si>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</si>
  <si>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</si>
  <si>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</si>
  <si>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</si>
  <si>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</si>
  <si>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</si>
  <si>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</si>
  <si>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</si>
  <si>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</si>
  <si>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</si>
  <si>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</si>
  <si>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</si>
  <si>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</si>
  <si>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</si>
  <si>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</si>
  <si>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</si>
  <si>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</si>
  <si>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</si>
  <si>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</si>
  <si>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</si>
  <si>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</si>
  <si>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</si>
  <si>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</si>
  <si>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</si>
  <si>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</si>
  <si>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</si>
  <si>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</si>
  <si>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</si>
  <si>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</si>
  <si>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</si>
  <si>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</si>
  <si>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</si>
  <si>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</si>
  <si>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</si>
  <si>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</si>
  <si>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</si>
  <si>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</si>
  <si>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</si>
  <si>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</si>
  <si>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</si>
  <si>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</si>
  <si>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</si>
  <si>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</si>
  <si>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</si>
  <si>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</si>
  <si>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</si>
  <si>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</si>
  <si>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</si>
  <si>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</si>
  <si>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</si>
  <si>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</si>
  <si>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</si>
  <si>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</si>
  <si>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</si>
  <si>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</si>
  <si>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</si>
  <si>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</si>
  <si>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</si>
  <si>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</si>
  <si>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</si>
  <si>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</si>
  <si>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</si>
  <si>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</si>
  <si>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</si>
  <si>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</si>
  <si>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</si>
  <si>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</si>
  <si>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</si>
  <si>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</si>
  <si>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</si>
  <si>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</si>
  <si>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</si>
  <si>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</si>
  <si>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</si>
  <si>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</si>
  <si>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</si>
  <si>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</si>
  <si>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</si>
  <si>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</si>
  <si>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</si>
  <si>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</si>
  <si>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</si>
  <si>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</si>
  <si>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</si>
  <si>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</si>
  <si>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</si>
  <si>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</si>
  <si>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</si>
  <si>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</si>
  <si>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</si>
  <si>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</si>
  <si>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</si>
  <si>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</si>
  <si>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</si>
  <si>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</si>
  <si>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</si>
  <si>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</si>
  <si>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</si>
  <si>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</si>
  <si>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</si>
  <si>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</si>
  <si>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</si>
  <si>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</si>
  <si>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</si>
  <si>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</si>
  <si>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</si>
  <si>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</si>
  <si>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</si>
  <si>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</si>
  <si>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</si>
  <si>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</si>
  <si>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</si>
  <si>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</si>
  <si>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</si>
  <si>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</si>
  <si>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</si>
  <si>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</si>
  <si>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</si>
  <si>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</si>
  <si>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</si>
  <si>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</si>
  <si>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</si>
  <si>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</si>
  <si>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</si>
  <si>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</si>
  <si>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</si>
  <si>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</si>
  <si>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</si>
  <si>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</si>
  <si>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</si>
  <si>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</si>
  <si>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</si>
  <si>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</si>
  <si>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</si>
  <si>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</si>
  <si>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</si>
  <si>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</si>
  <si>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</si>
  <si>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</si>
  <si>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</si>
  <si>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</si>
  <si>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</si>
  <si>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</si>
  <si>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</si>
  <si>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</si>
  <si>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</si>
  <si>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</si>
  <si>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</si>
  <si>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</si>
  <si>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</si>
  <si>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</si>
  <si>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</si>
  <si>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</si>
  <si>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</si>
  <si>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</si>
  <si>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</si>
  <si>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</si>
  <si>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</si>
  <si>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</si>
  <si>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</si>
  <si>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</si>
  <si>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</si>
  <si>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</si>
  <si>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</si>
  <si>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</si>
  <si>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</si>
  <si>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</si>
  <si>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</si>
  <si>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</si>
  <si>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</si>
  <si>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</si>
  <si>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</si>
  <si>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</si>
  <si>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</si>
  <si>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</si>
  <si>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</si>
  <si>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</si>
  <si>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</si>
  <si>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</si>
  <si>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</si>
  <si>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</si>
  <si>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</si>
  <si>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</si>
  <si>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</si>
  <si>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</si>
  <si>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</si>
  <si>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</si>
  <si>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</si>
  <si>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</si>
  <si>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</si>
  <si>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</si>
  <si>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</si>
  <si>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</si>
  <si>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</si>
  <si>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</si>
  <si>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</si>
  <si>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</si>
  <si>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</si>
  <si>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</si>
  <si>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</si>
  <si>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</si>
  <si>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</si>
  <si>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</si>
  <si>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</si>
  <si>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</si>
  <si>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</si>
  <si>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</si>
  <si>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</si>
  <si>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</si>
  <si>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</si>
  <si>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</si>
  <si>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</si>
  <si>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</si>
  <si>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</si>
  <si>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</si>
  <si>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</si>
  <si>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</si>
  <si>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</si>
  <si>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</si>
  <si>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</si>
  <si>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</si>
  <si>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</si>
  <si>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</si>
  <si>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</si>
  <si>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</si>
  <si>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</si>
  <si>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</si>
  <si>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</si>
  <si>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</si>
  <si>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</si>
  <si>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</si>
  <si>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</si>
  <si>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</si>
  <si>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</si>
  <si>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</si>
  <si>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</si>
  <si>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</si>
  <si>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</si>
  <si>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</si>
  <si>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</si>
  <si>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</si>
  <si>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</si>
  <si>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</si>
  <si>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</si>
  <si>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</si>
  <si>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</si>
  <si>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</si>
  <si>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</si>
  <si>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</si>
  <si>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</si>
  <si>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</si>
  <si>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</si>
  <si>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</si>
  <si>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</si>
  <si>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</si>
  <si>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</si>
  <si>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</si>
  <si>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</si>
  <si>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</si>
  <si>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</si>
  <si>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</si>
  <si>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</si>
  <si>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</si>
  <si>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</si>
  <si>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</si>
  <si>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</si>
  <si>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</si>
  <si>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</si>
  <si>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</si>
  <si>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</si>
  <si>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</si>
  <si>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</si>
  <si>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</si>
  <si>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</si>
  <si>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</si>
  <si>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</si>
  <si>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</si>
  <si>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</si>
  <si>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</si>
  <si>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</si>
  <si>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</si>
  <si>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</si>
  <si>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</si>
  <si>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</si>
  <si>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</si>
  <si>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</si>
  <si>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</si>
  <si>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</si>
  <si>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</si>
  <si>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</si>
  <si>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</si>
  <si>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</si>
  <si>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</si>
  <si>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</si>
  <si>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</si>
  <si>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</si>
  <si>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</si>
  <si>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</si>
  <si>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</si>
  <si>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</si>
  <si>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</si>
  <si>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</si>
  <si>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</si>
  <si>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</si>
  <si>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</si>
  <si>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</si>
  <si>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</si>
  <si>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</si>
  <si>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</si>
  <si>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</si>
  <si>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</si>
  <si>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</si>
  <si>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</si>
  <si>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</si>
  <si>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</si>
  <si>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</si>
  <si>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</si>
  <si>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</si>
  <si>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</si>
  <si>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</si>
  <si>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</si>
  <si>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</si>
  <si>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</si>
  <si>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</si>
  <si>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</si>
  <si>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</si>
  <si>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</si>
  <si>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</si>
  <si>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</si>
  <si>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</si>
  <si>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</si>
  <si>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</si>
  <si>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</si>
  <si>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</si>
  <si>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</si>
  <si>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</si>
  <si>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</si>
  <si>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</si>
  <si>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</si>
  <si>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</si>
  <si>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</si>
  <si>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</si>
  <si>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</si>
  <si>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</si>
  <si>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</si>
  <si>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</si>
  <si>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</si>
  <si>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</si>
  <si>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</si>
  <si>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</si>
  <si>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</si>
  <si>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</si>
  <si>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</si>
  <si>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</si>
  <si>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</si>
  <si>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</si>
  <si>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</si>
  <si>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</si>
  <si>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</si>
  <si>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</si>
  <si>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</si>
  <si>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</si>
  <si>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</si>
  <si>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</si>
  <si>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</si>
  <si>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</si>
  <si>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</si>
  <si>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</si>
  <si>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</si>
  <si>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</si>
  <si>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</si>
  <si>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</si>
  <si>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</si>
  <si>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</si>
  <si>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</si>
  <si>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</si>
  <si>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</si>
  <si>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</si>
  <si>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</si>
  <si>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</si>
  <si>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</si>
  <si>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</si>
  <si>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</si>
  <si>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</si>
  <si>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</si>
  <si>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</si>
  <si>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</si>
  <si>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</si>
  <si>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</si>
  <si>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</si>
  <si>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</si>
  <si>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</si>
  <si>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</si>
  <si>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</si>
  <si>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</si>
  <si>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</si>
  <si>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</si>
  <si>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</si>
  <si>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</si>
  <si>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</si>
  <si>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</si>
  <si>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</si>
  <si>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</si>
  <si>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</si>
  <si>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</si>
  <si>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</si>
  <si>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</si>
  <si>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</si>
  <si>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</si>
  <si>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</si>
  <si>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</si>
  <si>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</si>
  <si>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</si>
  <si>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</si>
  <si>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</si>
  <si>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</si>
  <si>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</si>
  <si>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</si>
  <si>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</si>
  <si>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</si>
  <si>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</si>
  <si>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</si>
  <si>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</si>
  <si>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</si>
  <si>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</si>
  <si>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</si>
  <si>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</si>
  <si>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</si>
  <si>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</si>
  <si>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</si>
  <si>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</si>
  <si>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</si>
  <si>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</si>
  <si>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</si>
  <si>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</si>
  <si>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</si>
  <si>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</si>
  <si>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</si>
  <si>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</si>
  <si>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</si>
  <si>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</si>
  <si>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</si>
  <si>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</si>
  <si>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</si>
  <si>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</si>
  <si>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</si>
  <si>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</si>
  <si>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</si>
  <si>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</si>
  <si>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</si>
  <si>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</si>
  <si>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</si>
  <si>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</si>
  <si>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</si>
  <si>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</si>
  <si>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</si>
  <si>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</si>
  <si>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</si>
  <si>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</si>
  <si>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</si>
  <si>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</si>
  <si>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</si>
  <si>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</si>
  <si>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</si>
  <si>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</si>
  <si>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</si>
  <si>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</si>
  <si>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</si>
  <si>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</si>
  <si>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</si>
  <si>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</si>
  <si>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</si>
  <si>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</si>
  <si>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</si>
  <si>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</si>
  <si>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</si>
  <si>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</si>
  <si>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</si>
  <si>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</si>
  <si>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</si>
  <si>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</si>
  <si>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</si>
  <si>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</si>
  <si>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</si>
  <si>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</si>
  <si>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</si>
  <si>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</si>
  <si>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</si>
  <si>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</si>
  <si>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</si>
  <si>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</si>
  <si>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</si>
  <si>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</si>
  <si>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</si>
  <si>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</si>
  <si>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</si>
  <si>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</si>
  <si>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</si>
  <si>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</si>
  <si>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</si>
  <si>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</si>
  <si>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</si>
  <si>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</si>
  <si>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</si>
  <si>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</si>
  <si>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</si>
  <si>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</si>
  <si>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</si>
  <si>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</si>
  <si>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</si>
  <si>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</si>
  <si>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</si>
  <si>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</si>
  <si>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</si>
  <si>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</si>
  <si>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</si>
  <si>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</si>
  <si>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</si>
  <si>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</si>
  <si>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</si>
  <si>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</si>
  <si>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</si>
  <si>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</si>
  <si>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</si>
  <si>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</si>
  <si>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</si>
  <si>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</si>
  <si>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</si>
  <si>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</si>
  <si>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</si>
  <si>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</si>
  <si>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</si>
  <si>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</si>
  <si>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</si>
  <si>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</si>
  <si>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</si>
  <si>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</si>
  <si>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</si>
  <si>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</si>
  <si>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</si>
  <si>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</si>
  <si>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</si>
  <si>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</si>
  <si>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</si>
  <si>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</si>
  <si>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</si>
  <si>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</si>
  <si>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</si>
  <si>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</si>
  <si>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</si>
  <si>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</si>
  <si>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</si>
  <si>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</si>
  <si>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</si>
  <si>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</si>
  <si>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</si>
  <si>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</si>
  <si>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</si>
  <si>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</si>
  <si>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</si>
  <si>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</si>
  <si>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</si>
  <si>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</si>
  <si>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</si>
  <si>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</si>
  <si>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</si>
  <si>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</si>
  <si>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</si>
  <si>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</si>
  <si>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</si>
  <si>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</si>
  <si>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</si>
  <si>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</si>
  <si>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</si>
  <si>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</si>
  <si>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</si>
  <si>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</si>
  <si>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</si>
  <si>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</si>
  <si>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</si>
  <si>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</si>
  <si>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</si>
  <si>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</si>
  <si>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</si>
  <si>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</si>
  <si>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</si>
  <si>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</si>
  <si>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</si>
  <si>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</si>
  <si>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</si>
  <si>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</si>
  <si>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</si>
  <si>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</si>
  <si>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</si>
  <si>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</si>
  <si>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</si>
  <si>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</si>
  <si>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</si>
  <si>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</si>
  <si>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</si>
  <si>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</si>
  <si>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</si>
  <si>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</si>
  <si>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</si>
  <si>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</si>
  <si>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</si>
  <si>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</si>
  <si>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</si>
  <si>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</si>
  <si>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</si>
  <si>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</si>
  <si>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</si>
  <si>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</si>
  <si>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</si>
  <si>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</si>
  <si>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</si>
  <si>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</si>
  <si>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</si>
  <si>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</si>
  <si>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</si>
  <si>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</si>
  <si>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</si>
  <si>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</si>
  <si>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</si>
  <si>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</si>
  <si>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</si>
  <si>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</si>
  <si>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</si>
  <si>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</si>
  <si>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</si>
  <si>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</si>
  <si>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</si>
  <si>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</si>
  <si>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</si>
  <si>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</si>
  <si>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</si>
  <si>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</si>
  <si>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</si>
  <si>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</si>
  <si>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</si>
  <si>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</si>
  <si>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</si>
  <si>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</si>
  <si>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</si>
  <si>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</si>
  <si>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</si>
  <si>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</si>
  <si>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</si>
  <si>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</si>
  <si>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</si>
  <si>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</si>
  <si>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</si>
  <si>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</si>
  <si>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</si>
  <si>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</si>
  <si>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</si>
  <si>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</si>
  <si>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</si>
  <si>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</si>
  <si>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</si>
  <si>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</si>
  <si>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</si>
  <si>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</si>
  <si>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</si>
  <si>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</si>
  <si>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</si>
  <si>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</si>
  <si>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</si>
  <si>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</si>
  <si>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</si>
  <si>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</si>
  <si>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</si>
  <si>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</si>
  <si>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</si>
  <si>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</si>
  <si>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</si>
  <si>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</si>
  <si>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</si>
  <si>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</si>
  <si>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</si>
  <si>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</si>
  <si>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</si>
  <si>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</si>
  <si>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</si>
  <si>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</si>
  <si>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</si>
  <si>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</si>
  <si>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</si>
  <si>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</si>
  <si>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</si>
  <si>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</si>
  <si>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</si>
  <si>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</si>
  <si>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</si>
  <si>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</si>
  <si>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</si>
  <si>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</si>
  <si>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</si>
  <si>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</si>
  <si>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</si>
  <si>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</si>
  <si>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</si>
  <si>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</si>
  <si>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</si>
  <si>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</si>
  <si>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</si>
  <si>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</si>
  <si>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</si>
  <si>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</si>
  <si>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</si>
  <si>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</si>
  <si>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</si>
  <si>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</si>
  <si>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</si>
  <si>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</si>
  <si>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</si>
  <si>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</si>
  <si>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</si>
  <si>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</si>
  <si>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</si>
  <si>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</si>
  <si>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</si>
  <si>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</si>
  <si>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</si>
  <si>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</si>
  <si>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</si>
  <si>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</si>
  <si>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</si>
  <si>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</si>
  <si>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</si>
  <si>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</si>
  <si>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</si>
  <si>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</si>
  <si>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</si>
  <si>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</si>
  <si>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</si>
  <si>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</si>
  <si>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</si>
  <si>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</si>
  <si>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</si>
  <si>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</si>
  <si>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</si>
  <si>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</si>
  <si>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</si>
  <si>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</si>
  <si>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</si>
  <si>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</si>
  <si>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</si>
  <si>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</si>
  <si>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</si>
  <si>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</si>
  <si>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</si>
  <si>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</si>
  <si>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</si>
  <si>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</si>
  <si>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</si>
  <si>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</si>
  <si>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</si>
  <si>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</si>
  <si>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</si>
  <si>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</si>
  <si>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</si>
  <si>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</si>
  <si>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</si>
  <si>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</si>
  <si>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</si>
  <si>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</si>
  <si>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</si>
  <si>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</si>
  <si>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</si>
  <si>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</si>
  <si>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</si>
  <si>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</si>
  <si>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</si>
  <si>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</si>
  <si>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</si>
  <si>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</si>
  <si>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</si>
  <si>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</si>
  <si>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</si>
  <si>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</si>
  <si>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</si>
  <si>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</si>
  <si>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</si>
  <si>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</si>
  <si>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</si>
  <si>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</si>
  <si>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</si>
  <si>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</si>
  <si>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</si>
  <si>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</si>
  <si>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</si>
  <si>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</si>
  <si>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</si>
  <si>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</si>
  <si>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</si>
  <si>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</si>
  <si>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</si>
  <si>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</si>
  <si>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</si>
  <si>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</si>
  <si>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</si>
  <si>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</si>
  <si>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</si>
  <si>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</si>
  <si>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</si>
  <si>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</si>
  <si>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</si>
  <si>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</si>
  <si>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</si>
  <si>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</si>
  <si>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</si>
  <si>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</si>
  <si>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</si>
  <si>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</si>
  <si>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</si>
  <si>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</si>
  <si>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</si>
  <si>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</si>
  <si>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</si>
  <si>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</si>
  <si>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</si>
  <si>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</si>
  <si>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</si>
  <si>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</si>
  <si>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</si>
  <si>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</si>
  <si>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</si>
  <si>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</si>
  <si>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</si>
  <si>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</si>
  <si>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</si>
  <si>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</si>
  <si>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</si>
  <si>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</si>
  <si>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</si>
  <si>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</si>
  <si>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</si>
  <si>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</si>
  <si>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</si>
  <si>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</si>
  <si>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</si>
  <si>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</si>
  <si>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</si>
  <si>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</si>
  <si>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</si>
  <si>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</si>
  <si>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</si>
  <si>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</si>
  <si>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</si>
  <si>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</si>
  <si>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</si>
  <si>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</si>
  <si>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</si>
  <si>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</si>
  <si>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</si>
  <si>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</si>
  <si>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</si>
  <si>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</si>
  <si>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</si>
  <si>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</si>
  <si>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</si>
  <si>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</si>
  <si>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</si>
  <si>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</si>
  <si>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</si>
  <si>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</si>
  <si>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</si>
  <si>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</si>
  <si>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</si>
  <si>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</si>
  <si>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</si>
  <si>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</si>
  <si>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</si>
  <si>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</si>
  <si>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</si>
  <si>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</si>
  <si>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</si>
  <si>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</si>
  <si>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</si>
  <si>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</si>
  <si>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</si>
  <si>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</si>
  <si>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</si>
  <si>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</si>
  <si>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</si>
  <si>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</si>
  <si>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</si>
  <si>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</si>
  <si>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</si>
  <si>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</si>
  <si>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</si>
  <si>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</si>
  <si>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</si>
  <si>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</si>
  <si>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</si>
  <si>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</si>
  <si>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</si>
  <si>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</si>
  <si>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</si>
  <si>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</si>
  <si>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</si>
  <si>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</si>
  <si>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</si>
  <si>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</si>
  <si>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</si>
  <si>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</si>
  <si>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</si>
  <si>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</si>
  <si>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</si>
  <si>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</si>
  <si>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</si>
  <si>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</si>
  <si>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</si>
  <si>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</si>
  <si>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</si>
  <si>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</si>
  <si>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</si>
  <si>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</si>
  <si>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</si>
  <si>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</si>
  <si>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</si>
  <si>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</si>
  <si>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</si>
  <si>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</si>
  <si>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</si>
  <si>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</si>
  <si>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</si>
  <si>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</si>
  <si>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</si>
  <si>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</si>
  <si>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</si>
  <si>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</si>
  <si>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</si>
  <si>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</si>
  <si>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</si>
  <si>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</si>
  <si>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</si>
  <si>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</si>
  <si>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</si>
  <si>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</si>
  <si>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</si>
  <si>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</si>
  <si>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</si>
  <si>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</si>
  <si>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</si>
  <si>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</si>
  <si>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</si>
  <si>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</si>
  <si>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</si>
  <si>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</si>
  <si>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</si>
  <si>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</si>
  <si>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</si>
  <si>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</si>
  <si>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</si>
  <si>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</si>
  <si>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</si>
  <si>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</si>
  <si>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</si>
  <si>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</si>
  <si>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</si>
  <si>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</si>
  <si>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</si>
  <si>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</si>
  <si>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</si>
  <si>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</si>
  <si>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</si>
  <si>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</si>
  <si>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</si>
  <si>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</si>
  <si>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</si>
  <si>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</si>
  <si>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</si>
  <si>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</si>
  <si>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</si>
  <si>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</si>
  <si>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</si>
  <si>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</si>
  <si>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</si>
  <si>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</si>
  <si>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</si>
  <si>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</si>
  <si>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</si>
  <si>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</si>
  <si>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</si>
  <si>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</si>
  <si>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</si>
  <si>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</si>
  <si>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</si>
  <si>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</si>
  <si>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</si>
  <si>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</si>
  <si>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</si>
  <si>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</si>
  <si>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</si>
  <si>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</si>
  <si>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</si>
  <si>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</si>
  <si>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</si>
  <si>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</si>
  <si>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</si>
  <si>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</si>
  <si>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</si>
  <si>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</si>
  <si>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</si>
  <si>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</si>
  <si>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</si>
  <si>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</si>
  <si>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</si>
  <si>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</si>
  <si>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</si>
  <si>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</si>
  <si>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</si>
  <si>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</si>
  <si>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</si>
  <si>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</si>
  <si>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</si>
  <si>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</si>
  <si>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</si>
  <si>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</si>
  <si>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</si>
  <si>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</si>
  <si>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</si>
  <si>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</si>
  <si>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</si>
  <si>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</si>
  <si>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</si>
  <si>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</si>
  <si>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</si>
  <si>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</si>
  <si>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</si>
  <si>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</si>
  <si>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</si>
  <si>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</si>
  <si>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</si>
  <si>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</si>
  <si>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</si>
  <si>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</si>
  <si>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</si>
  <si>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</si>
  <si>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</si>
  <si>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</si>
  <si>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</si>
  <si>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</si>
  <si>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</si>
  <si>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</si>
  <si>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</si>
  <si>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</si>
  <si>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</si>
  <si>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</si>
  <si>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</si>
  <si>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</si>
  <si>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</si>
  <si>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</si>
  <si>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</si>
  <si>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</si>
  <si>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</si>
  <si>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</si>
  <si>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</si>
  <si>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</si>
  <si>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</si>
  <si>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</si>
  <si>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</si>
  <si>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</si>
  <si>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</si>
  <si>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</si>
  <si>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</si>
  <si>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</si>
  <si>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</si>
  <si>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</si>
  <si>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</si>
  <si>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</si>
  <si>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</si>
  <si>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</si>
  <si>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</si>
  <si>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</si>
  <si>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</si>
  <si>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</si>
  <si>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</si>
  <si>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</si>
  <si>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</si>
  <si>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</si>
  <si>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</si>
  <si>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</si>
  <si>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</si>
  <si>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</si>
  <si>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</si>
  <si>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</si>
  <si>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</si>
  <si>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</si>
  <si>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</si>
  <si>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</si>
  <si>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</si>
  <si>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</si>
  <si>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</si>
  <si>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</si>
  <si>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</si>
  <si>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</si>
  <si>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</si>
  <si>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</si>
  <si>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</si>
  <si>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</si>
  <si>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</si>
  <si>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</si>
  <si>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</si>
  <si>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</si>
  <si>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</si>
  <si>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</si>
  <si>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</si>
  <si>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</si>
  <si>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</si>
  <si>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</si>
  <si>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</si>
  <si>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</si>
  <si>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</si>
  <si>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</si>
  <si>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</si>
  <si>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</si>
  <si>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</si>
  <si>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</si>
  <si>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</si>
  <si>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</si>
  <si>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</si>
  <si>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</si>
  <si>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</si>
  <si>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</si>
  <si>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</si>
  <si>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</si>
  <si>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</si>
  <si>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</si>
  <si>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</si>
  <si>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</si>
  <si>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</si>
  <si>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</si>
  <si>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</si>
  <si>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</si>
  <si>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</si>
  <si>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</si>
  <si>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</si>
  <si>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</si>
  <si>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</si>
  <si>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</si>
  <si>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</si>
  <si>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</si>
  <si>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</si>
  <si>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</si>
  <si>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</si>
  <si>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</si>
  <si>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</si>
  <si>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</si>
  <si>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</si>
  <si>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</si>
  <si>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</si>
  <si>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</si>
  <si>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</si>
  <si>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</si>
  <si>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</si>
  <si>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</si>
  <si>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</si>
  <si>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</si>
  <si>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</si>
  <si>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</si>
  <si>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</si>
  <si>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</si>
  <si>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</si>
  <si>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</si>
  <si>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</si>
  <si>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</si>
  <si>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</si>
  <si>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</si>
  <si>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</si>
  <si>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</si>
  <si>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</si>
  <si>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</si>
  <si>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</si>
  <si>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</si>
  <si>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</si>
  <si>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</si>
  <si>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</si>
  <si>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</si>
  <si>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</si>
  <si>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</si>
  <si>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</si>
  <si>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</si>
  <si>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</si>
  <si>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</si>
  <si>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</si>
  <si>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</si>
  <si>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</si>
  <si>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</si>
  <si>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</si>
  <si>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</si>
  <si>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</si>
  <si>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</si>
  <si>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</si>
  <si>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</si>
  <si>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</si>
  <si>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</si>
  <si>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</si>
  <si>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</si>
  <si>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</si>
  <si>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</si>
  <si>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</si>
  <si>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</si>
  <si>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</si>
  <si>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</si>
  <si>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</si>
  <si>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</si>
  <si>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</si>
  <si>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</si>
  <si>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</si>
  <si>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</si>
  <si>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</si>
  <si>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</si>
  <si>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</si>
  <si>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</si>
  <si>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</si>
  <si>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</si>
  <si>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</si>
  <si>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</si>
  <si>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</si>
  <si>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</si>
  <si>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</si>
  <si>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</si>
  <si>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</si>
  <si>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</si>
  <si>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</si>
  <si>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</si>
  <si>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</si>
  <si>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</si>
  <si>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</si>
  <si>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</si>
  <si>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</si>
  <si>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</si>
  <si>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</si>
  <si>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</si>
  <si>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</si>
  <si>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</si>
  <si>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</si>
  <si>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</si>
  <si>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</si>
  <si>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</si>
  <si>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</si>
  <si>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</si>
  <si>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</si>
  <si>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</si>
  <si>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</si>
  <si>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</si>
  <si>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</si>
  <si>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</si>
  <si>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</si>
  <si>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</si>
  <si>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</si>
  <si>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</si>
  <si>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</si>
  <si>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</si>
  <si>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</si>
  <si>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</si>
  <si>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</si>
  <si>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</si>
  <si>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</si>
  <si>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</si>
  <si>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</si>
  <si>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</si>
  <si>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</si>
  <si>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</si>
  <si>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</si>
  <si>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</si>
  <si>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</si>
  <si>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</si>
  <si>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</si>
  <si>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</si>
  <si>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</si>
  <si>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</si>
  <si>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</si>
  <si>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</si>
  <si>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</si>
  <si>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</si>
  <si>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</si>
  <si>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</si>
  <si>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</si>
  <si>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</si>
  <si>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</si>
  <si>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</si>
  <si>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</si>
  <si>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</si>
  <si>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</si>
  <si>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</si>
  <si>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</si>
  <si>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</si>
  <si>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</si>
  <si>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</si>
  <si>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</si>
  <si>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</si>
  <si>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</si>
  <si>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</si>
  <si>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</si>
  <si>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</si>
  <si>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</si>
  <si>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</si>
  <si>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</si>
  <si>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</si>
  <si>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</si>
  <si>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</si>
  <si>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</si>
  <si>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</si>
  <si>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</si>
  <si>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</si>
  <si>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</si>
  <si>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</si>
  <si>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</si>
  <si>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</si>
  <si>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</si>
  <si>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</si>
  <si>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</si>
  <si>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</si>
  <si>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</si>
  <si>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</si>
  <si>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</si>
  <si>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</si>
  <si>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</si>
  <si>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</si>
  <si>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</si>
  <si>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</si>
  <si>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</si>
  <si>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</si>
  <si>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</si>
  <si>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</si>
  <si>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</si>
  <si>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</si>
  <si>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</si>
  <si>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</si>
  <si>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</si>
  <si>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</si>
  <si>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</si>
  <si>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</si>
  <si>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</si>
  <si>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</si>
  <si>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</si>
  <si>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</si>
  <si>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</si>
  <si>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</si>
  <si>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</si>
  <si>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</si>
  <si>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</si>
  <si>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</si>
  <si>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</si>
  <si>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</si>
  <si>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</si>
  <si>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</si>
  <si>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</si>
  <si>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</si>
  <si>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</si>
  <si>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</si>
  <si>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</si>
  <si>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</si>
  <si>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</si>
  <si>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</si>
  <si>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</si>
  <si>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</si>
  <si>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</si>
  <si>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</si>
  <si>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</si>
  <si>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</si>
  <si>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</si>
  <si>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</si>
  <si>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</si>
  <si>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</si>
  <si>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</si>
  <si>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</si>
  <si>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</si>
  <si>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</si>
  <si>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</si>
  <si>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</si>
  <si>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</si>
  <si>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</si>
  <si>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</si>
  <si>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</si>
  <si>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</si>
  <si>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</si>
  <si>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</si>
  <si>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</si>
  <si>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</si>
  <si>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</si>
  <si>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</si>
  <si>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</si>
  <si>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</si>
  <si>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</si>
  <si>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</si>
  <si>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</si>
  <si>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</si>
  <si>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</si>
  <si>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</si>
  <si>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</si>
  <si>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</si>
  <si>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</si>
  <si>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</si>
  <si>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</si>
  <si>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</si>
  <si>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</si>
  <si>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</si>
  <si>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</si>
  <si>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</si>
  <si>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</si>
  <si>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</si>
  <si>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</si>
  <si>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</si>
  <si>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</si>
  <si>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</si>
  <si>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</si>
  <si>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</si>
  <si>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</si>
  <si>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</si>
  <si>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</si>
  <si>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</si>
  <si>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</si>
  <si>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</si>
  <si>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</si>
  <si>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</si>
  <si>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</si>
  <si>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</si>
  <si>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</si>
  <si>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</si>
  <si>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</si>
  <si>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</si>
  <si>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</si>
  <si>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</si>
  <si>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</si>
  <si>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</si>
  <si>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</si>
  <si>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</si>
  <si>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</si>
  <si>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</si>
  <si>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</si>
  <si>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</si>
  <si>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</si>
  <si>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</si>
  <si>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</si>
  <si>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</si>
  <si>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</si>
  <si>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</si>
  <si>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</si>
  <si>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</si>
  <si>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</si>
  <si>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</si>
  <si>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</si>
  <si>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</si>
  <si>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</si>
  <si>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</si>
  <si>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</si>
  <si>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</si>
  <si>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</si>
  <si>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</si>
  <si>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</si>
  <si>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</si>
  <si>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</si>
  <si>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</si>
  <si>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</si>
  <si>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</si>
  <si>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</si>
  <si>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</si>
  <si>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</si>
  <si>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</si>
  <si>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</si>
  <si>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</si>
  <si>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</si>
  <si>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</si>
  <si>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</si>
  <si>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</si>
  <si>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</si>
  <si>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</si>
  <si>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</si>
  <si>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</si>
  <si>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</si>
  <si>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</si>
  <si>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</si>
  <si>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</si>
  <si>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</si>
  <si>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</si>
  <si>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</si>
  <si>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</si>
  <si>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</si>
  <si>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</si>
  <si>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</si>
  <si>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</si>
  <si>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</si>
  <si>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</si>
  <si>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</si>
  <si>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</si>
  <si>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</si>
  <si>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</si>
  <si>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</si>
  <si>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</si>
  <si>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</si>
  <si>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</si>
  <si>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</si>
  <si>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</si>
  <si>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</si>
  <si>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</si>
  <si>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</si>
  <si>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</si>
  <si>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</si>
  <si>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</si>
  <si>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</si>
  <si>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</si>
  <si>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</si>
  <si>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</si>
  <si>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</si>
  <si>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</si>
  <si>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</si>
  <si>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</si>
  <si>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</si>
  <si>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</si>
  <si>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</si>
  <si>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</si>
  <si>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</si>
  <si>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</si>
  <si>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</si>
  <si>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</si>
  <si>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</si>
  <si>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</si>
  <si>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</si>
  <si>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</si>
  <si>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</si>
  <si>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</si>
  <si>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</si>
  <si>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</si>
  <si>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</si>
  <si>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</si>
  <si>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</si>
  <si>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</si>
  <si>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</si>
  <si>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</si>
  <si>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</si>
  <si>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</si>
  <si>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</si>
  <si>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</si>
  <si>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</si>
  <si>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</si>
  <si>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</si>
  <si>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</si>
  <si>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</si>
  <si>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</si>
  <si>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</si>
  <si>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</si>
  <si>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</si>
  <si>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</si>
  <si>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</si>
  <si>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</si>
  <si>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</si>
  <si>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</si>
  <si>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</si>
  <si>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</si>
  <si>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</si>
  <si>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</si>
  <si>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</si>
  <si>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</si>
  <si>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</si>
  <si>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</si>
  <si>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</si>
  <si>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</si>
  <si>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</si>
  <si>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</si>
  <si>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</si>
  <si>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</si>
  <si>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</si>
  <si>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</si>
  <si>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</si>
  <si>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</si>
  <si>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</si>
  <si>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</si>
  <si>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</si>
  <si>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</si>
  <si>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</si>
  <si>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</si>
  <si>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</si>
  <si>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</si>
  <si>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</si>
  <si>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</si>
  <si>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</si>
  <si>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</si>
  <si>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</si>
  <si>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</si>
  <si>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</si>
  <si>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</si>
  <si>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</si>
  <si>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</si>
  <si>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</si>
  <si>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</si>
  <si>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</si>
  <si>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</si>
  <si>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</si>
  <si>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</si>
  <si>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</si>
  <si>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</si>
  <si>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</si>
  <si>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</si>
  <si>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</si>
  <si>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</si>
  <si>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</si>
  <si>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</si>
  <si>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</si>
  <si>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</si>
  <si>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</si>
  <si>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</si>
  <si>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</si>
  <si>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</si>
  <si>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</si>
  <si>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</si>
  <si>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</si>
  <si>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</si>
  <si>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</si>
  <si>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</si>
  <si>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</si>
  <si>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</si>
  <si>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</si>
  <si>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</si>
  <si>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</si>
  <si>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</si>
  <si>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</si>
  <si>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</si>
  <si>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</si>
  <si>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</si>
  <si>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</si>
  <si>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</si>
  <si>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</si>
  <si>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</si>
  <si>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</si>
  <si>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</si>
  <si>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</si>
  <si>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</si>
  <si>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</si>
  <si>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</si>
  <si>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</si>
  <si>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</si>
  <si>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</si>
  <si>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</si>
  <si>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</si>
  <si>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</si>
  <si>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</si>
  <si>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</si>
  <si>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</si>
  <si>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</si>
  <si>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</si>
  <si>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</si>
  <si>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</si>
  <si>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</si>
  <si>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</si>
  <si>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</si>
  <si>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</si>
  <si>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</si>
  <si>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</si>
  <si>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</si>
  <si>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</si>
  <si>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</si>
  <si>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</si>
  <si>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</si>
  <si>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</si>
  <si>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</si>
  <si>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</si>
  <si>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</si>
  <si>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</si>
  <si>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</si>
  <si>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</si>
  <si>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</si>
  <si>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</si>
  <si>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</si>
  <si>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</si>
  <si>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</si>
  <si>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</si>
  <si>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</si>
  <si>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</si>
  <si>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</si>
  <si>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</si>
  <si>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</si>
  <si>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</si>
  <si>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</si>
  <si>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</si>
  <si>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</si>
  <si>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</si>
  <si>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</si>
  <si>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</si>
  <si>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</si>
  <si>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</si>
  <si>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</si>
  <si>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</si>
  <si>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</si>
  <si>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</si>
  <si>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</si>
  <si>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</si>
  <si>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</si>
  <si>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</si>
  <si>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</si>
  <si>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</si>
  <si>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</si>
  <si>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</si>
  <si>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</si>
  <si>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</si>
  <si>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</si>
  <si>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</si>
  <si>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</si>
  <si>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</si>
  <si>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</si>
  <si>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</si>
  <si>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</si>
  <si>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</si>
  <si>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</si>
  <si>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</si>
  <si>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</si>
  <si>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</si>
  <si>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</si>
  <si>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</si>
  <si>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</si>
  <si>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</si>
  <si>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</si>
  <si>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</si>
  <si>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</si>
  <si>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</si>
  <si>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</si>
  <si>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</si>
  <si>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</si>
  <si>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</si>
  <si>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</si>
  <si>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</si>
  <si>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</si>
  <si>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</si>
  <si>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</si>
  <si>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</si>
  <si>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</si>
  <si>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</si>
  <si>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</si>
  <si>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</si>
  <si>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</si>
  <si>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</si>
  <si>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</si>
  <si>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</si>
  <si>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</si>
  <si>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</si>
  <si>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</si>
  <si>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</si>
  <si>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</si>
  <si>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</si>
  <si>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</si>
  <si>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</si>
  <si>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</si>
  <si>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</si>
  <si>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</si>
  <si>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</si>
  <si>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</si>
  <si>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</si>
  <si>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</si>
  <si>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</si>
  <si>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</si>
  <si>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</si>
  <si>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</si>
  <si>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</si>
  <si>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</si>
  <si>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</si>
  <si>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</si>
  <si>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</si>
  <si>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</si>
  <si>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</si>
  <si>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</si>
  <si>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</si>
  <si>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</si>
  <si>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</si>
  <si>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</si>
  <si>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</si>
  <si>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</si>
  <si>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</si>
  <si>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</si>
  <si>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</si>
  <si>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</si>
  <si>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</si>
  <si>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</si>
  <si>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</si>
  <si>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</si>
  <si>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</si>
  <si>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</si>
  <si>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</si>
  <si>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</si>
  <si>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</si>
  <si>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</si>
  <si>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</si>
  <si>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</si>
  <si>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</si>
  <si>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</si>
  <si>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</si>
  <si>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</si>
  <si>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</si>
  <si>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</si>
  <si>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</si>
  <si>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</si>
  <si>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</si>
  <si>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</si>
  <si>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</si>
  <si>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</si>
  <si>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</si>
  <si>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</si>
  <si>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</si>
  <si>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</si>
  <si>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</si>
  <si>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</si>
  <si>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</si>
  <si>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</si>
  <si>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</si>
  <si>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</si>
  <si>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</si>
  <si>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</si>
  <si>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</si>
  <si>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</si>
  <si>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</si>
  <si>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</si>
  <si>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</si>
  <si>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</si>
  <si>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</si>
  <si>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</si>
  <si>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</si>
  <si>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</si>
  <si>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</si>
  <si>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</si>
  <si>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</si>
  <si>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</si>
  <si>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</si>
  <si>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</si>
  <si>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</si>
  <si>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</si>
  <si>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</si>
  <si>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</si>
  <si>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</si>
  <si>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</si>
  <si>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</si>
  <si>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</si>
  <si>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</si>
  <si>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</si>
  <si>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</si>
  <si>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</si>
  <si>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</si>
  <si>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</si>
  <si>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</si>
  <si>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</si>
  <si>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</si>
  <si>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</si>
  <si>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</si>
  <si>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</si>
  <si>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</si>
  <si>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</si>
  <si>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</si>
  <si>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</si>
  <si>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</si>
  <si>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</si>
  <si>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</si>
  <si>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</si>
  <si>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</si>
  <si>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</si>
  <si>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</si>
  <si>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</si>
  <si>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</si>
  <si>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</si>
  <si>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</si>
  <si>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</si>
  <si>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</si>
  <si>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</si>
  <si>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</si>
  <si>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</si>
  <si>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</si>
  <si>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</si>
  <si>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</si>
  <si>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</si>
  <si>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</si>
  <si>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</si>
  <si>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</si>
  <si>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</si>
  <si>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</si>
  <si>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</si>
  <si>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</si>
  <si>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</si>
  <si>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</si>
  <si>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</si>
  <si>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</si>
  <si>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</si>
  <si>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</si>
  <si>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</si>
  <si>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</si>
  <si>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</si>
  <si>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</si>
  <si>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</si>
  <si>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</si>
  <si>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</si>
  <si>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</si>
  <si>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</si>
  <si>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</si>
  <si>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</si>
  <si>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</si>
  <si>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</si>
  <si>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</si>
  <si>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</si>
  <si>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</si>
  <si>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</si>
  <si>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</si>
  <si>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</si>
  <si>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</si>
  <si>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</si>
  <si>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</si>
  <si>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</si>
  <si>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</si>
  <si>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</si>
  <si>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</si>
  <si>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</si>
  <si>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</si>
  <si>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</si>
  <si>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</si>
  <si>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</si>
  <si>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</si>
  <si>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</si>
  <si>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</si>
  <si>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</si>
  <si>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</si>
  <si>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</si>
  <si>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</si>
  <si>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</si>
  <si>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</si>
  <si>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</si>
  <si>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</si>
  <si>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</si>
  <si>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</si>
  <si>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</si>
  <si>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</si>
  <si>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</si>
  <si>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</si>
  <si>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</si>
  <si>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</si>
  <si>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</si>
  <si>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</si>
  <si>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</si>
  <si>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</si>
  <si>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</si>
  <si>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</si>
  <si>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</si>
  <si>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</si>
  <si>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</si>
  <si>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</si>
  <si>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</si>
  <si>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</si>
  <si>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</si>
  <si>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</si>
  <si>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</si>
  <si>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</si>
  <si>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</si>
  <si>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</si>
  <si>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</si>
  <si>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</si>
  <si>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</si>
  <si>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</si>
  <si>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</si>
  <si>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</si>
  <si>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</si>
  <si>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</si>
  <si>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</si>
  <si>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</si>
  <si>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</si>
  <si>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</si>
  <si>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</si>
  <si>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</si>
  <si>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</si>
  <si>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</si>
  <si>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</si>
  <si>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</si>
  <si>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</si>
  <si>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</si>
  <si>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</si>
  <si>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</si>
  <si>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</si>
  <si>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</si>
  <si>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</si>
  <si>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</si>
  <si>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</si>
  <si>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</si>
  <si>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</si>
  <si>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</si>
  <si>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</si>
  <si>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</si>
  <si>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</si>
  <si>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</si>
  <si>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</si>
  <si>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</si>
  <si>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</si>
  <si>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</si>
  <si>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</si>
  <si>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</si>
  <si>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</si>
  <si>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</si>
  <si>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</si>
  <si>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</si>
  <si>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</si>
  <si>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</si>
  <si>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</si>
  <si>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</si>
  <si>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</si>
  <si>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</si>
  <si>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</si>
  <si>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</si>
  <si>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</si>
  <si>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</si>
  <si>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</si>
  <si>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</si>
  <si>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</si>
  <si>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</si>
  <si>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</si>
  <si>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</si>
  <si>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</si>
  <si>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</si>
  <si>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</si>
  <si>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</si>
  <si>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</si>
  <si>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</si>
  <si>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</si>
  <si>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</si>
  <si>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</si>
  <si>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</si>
  <si>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</si>
  <si>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</si>
  <si>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</si>
  <si>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</si>
  <si>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</si>
  <si>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</si>
  <si>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</si>
  <si>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</si>
  <si>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</si>
  <si>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</si>
  <si>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</si>
  <si>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</si>
  <si>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</si>
  <si>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</si>
  <si>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</si>
  <si>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</si>
  <si>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</si>
  <si>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</si>
  <si>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</si>
  <si>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</si>
  <si>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</si>
  <si>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</si>
  <si>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</si>
  <si>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</si>
  <si>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</si>
  <si>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</si>
  <si>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</si>
  <si>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</si>
  <si>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</si>
  <si>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</si>
  <si>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</si>
  <si>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</si>
  <si>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</si>
  <si>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</si>
  <si>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</si>
  <si>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</si>
  <si>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</si>
  <si>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</si>
  <si>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</si>
  <si>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</si>
  <si>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</si>
  <si>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</si>
  <si>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</si>
  <si>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</si>
  <si>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</si>
  <si>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</si>
  <si>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</si>
  <si>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</si>
  <si>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</si>
  <si>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</si>
  <si>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</si>
  <si>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</si>
  <si>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</si>
  <si>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</si>
  <si>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</si>
  <si>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</si>
  <si>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</si>
  <si>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</si>
  <si>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</si>
  <si>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</si>
  <si>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</si>
  <si>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</si>
  <si>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</si>
  <si>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</si>
  <si>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</si>
  <si>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</si>
  <si>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</si>
  <si>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</si>
  <si>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</si>
  <si>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</si>
  <si>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</si>
  <si>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</si>
  <si>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</si>
  <si>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</si>
  <si>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</si>
  <si>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</si>
  <si>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</si>
  <si>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</si>
  <si>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</si>
  <si>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</si>
  <si>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</si>
  <si>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</si>
  <si>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</si>
  <si>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</si>
  <si>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</si>
  <si>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</si>
  <si>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</si>
  <si>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</si>
  <si>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</si>
  <si>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</si>
  <si>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</si>
  <si>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</si>
  <si>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</si>
  <si>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</si>
  <si>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</si>
  <si>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</si>
  <si>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</si>
  <si>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</si>
  <si>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</si>
  <si>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</si>
  <si>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</si>
  <si>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</si>
  <si>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</si>
  <si>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</si>
  <si>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</si>
  <si>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</si>
  <si>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</si>
  <si>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</si>
  <si>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</si>
  <si>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</si>
  <si>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</si>
  <si>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</si>
  <si>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</si>
  <si>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</si>
  <si>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</si>
  <si>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</si>
  <si>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</si>
  <si>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</si>
  <si>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</si>
  <si>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</si>
  <si>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</si>
  <si>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</si>
  <si>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</si>
  <si>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</si>
  <si>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</si>
  <si>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</si>
  <si>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</si>
  <si>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</si>
  <si>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</si>
  <si>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</si>
  <si>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</si>
  <si>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</si>
  <si>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</si>
  <si>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</si>
  <si>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</si>
  <si>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</si>
  <si>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</si>
  <si>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</si>
  <si>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</si>
  <si>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</si>
  <si>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</si>
  <si>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</si>
  <si>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</si>
  <si>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</si>
  <si>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</si>
  <si>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</si>
  <si>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</si>
  <si>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</si>
  <si>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</si>
  <si>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</si>
  <si>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</si>
  <si>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</si>
  <si>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</si>
  <si>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</si>
  <si>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</si>
  <si>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</si>
  <si>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</si>
  <si>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</si>
  <si>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</si>
  <si>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</si>
  <si>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</si>
  <si>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</si>
  <si>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</si>
  <si>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</si>
  <si>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</si>
  <si>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</si>
  <si>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</si>
  <si>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</si>
  <si>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</si>
  <si>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</si>
  <si>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</si>
  <si>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</si>
  <si>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</si>
  <si>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</si>
  <si>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</si>
  <si>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</si>
  <si>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</si>
  <si>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</si>
  <si>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</si>
  <si>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</si>
  <si>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</si>
  <si>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</si>
  <si>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</si>
  <si>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</si>
  <si>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</si>
  <si>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</si>
  <si>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</si>
  <si>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</si>
  <si>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</si>
  <si>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</si>
  <si>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</si>
  <si>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</si>
  <si>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</si>
  <si>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</si>
  <si>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</si>
  <si>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</si>
  <si>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</si>
  <si>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</si>
  <si>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</si>
  <si>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</si>
  <si>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</si>
  <si>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</si>
  <si>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</si>
  <si>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</si>
  <si>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</si>
  <si>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</si>
  <si>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</si>
  <si>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</si>
  <si>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</si>
  <si>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</si>
  <si>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</si>
  <si>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</si>
  <si>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</si>
  <si>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</si>
  <si>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</si>
  <si>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</si>
  <si>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</si>
  <si>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</si>
  <si>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</si>
  <si>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</si>
  <si>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</si>
  <si>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</si>
  <si>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</si>
  <si>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</si>
  <si>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</si>
  <si>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</si>
  <si>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</si>
  <si>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</si>
  <si>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</si>
  <si>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</si>
  <si>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</si>
  <si>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</si>
  <si>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</si>
  <si>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</si>
  <si>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</si>
  <si>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</si>
  <si>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</si>
  <si>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</si>
  <si>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</si>
  <si>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</si>
  <si>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</si>
  <si>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</si>
  <si>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</si>
  <si>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</si>
  <si>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</si>
  <si>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</si>
  <si>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</si>
  <si>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</si>
  <si>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</si>
  <si>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</si>
  <si>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</si>
  <si>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</si>
  <si>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</si>
  <si>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</si>
  <si>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</si>
  <si>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</si>
  <si>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</si>
  <si>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</si>
  <si>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</si>
  <si>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</si>
  <si>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</si>
  <si>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</si>
  <si>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</si>
  <si>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</si>
  <si>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</si>
  <si>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</si>
  <si>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</si>
  <si>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</si>
  <si>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</si>
  <si>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</si>
  <si>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</si>
  <si>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</si>
  <si>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</si>
  <si>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</si>
  <si>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</si>
  <si>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</si>
  <si>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</si>
  <si>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</si>
  <si>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</si>
  <si>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</si>
  <si>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</si>
  <si>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</si>
  <si>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</si>
  <si>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</si>
  <si>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</si>
  <si>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</si>
  <si>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</si>
  <si>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</si>
  <si>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</si>
  <si>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</si>
  <si>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</si>
  <si>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</si>
  <si>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</si>
  <si>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</si>
  <si>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</si>
  <si>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</si>
  <si>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</si>
  <si>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</si>
  <si>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</si>
  <si>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</si>
  <si>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</si>
  <si>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</si>
  <si>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</si>
  <si>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</si>
  <si>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</si>
  <si>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</si>
  <si>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</si>
  <si>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</si>
  <si>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</si>
  <si>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</si>
  <si>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</si>
  <si>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</si>
  <si>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</si>
  <si>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</si>
  <si>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</si>
  <si>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</si>
  <si>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</si>
  <si>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</si>
  <si>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</si>
  <si>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</si>
  <si>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</si>
  <si>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</si>
  <si>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</si>
  <si>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</si>
  <si>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</si>
  <si>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</si>
  <si>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</si>
  <si>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</si>
  <si>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</si>
  <si>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</si>
  <si>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</si>
  <si>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</si>
  <si>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</si>
  <si>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</si>
  <si>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</si>
  <si>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</si>
  <si>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</si>
  <si>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</si>
  <si>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</si>
  <si>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</si>
  <si>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</si>
  <si>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</si>
  <si>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</si>
  <si>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</si>
  <si>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</si>
  <si>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</si>
  <si>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</si>
  <si>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</si>
  <si>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</si>
  <si>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</si>
  <si>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</si>
  <si>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</si>
  <si>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</si>
  <si>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</si>
  <si>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</si>
  <si>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</si>
  <si>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</si>
  <si>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</si>
  <si>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</si>
  <si>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</si>
  <si>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</si>
  <si>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</si>
  <si>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</si>
  <si>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</si>
  <si>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</si>
  <si>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</si>
  <si>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</si>
  <si>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</si>
  <si>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</si>
  <si>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</si>
  <si>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</si>
  <si>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</si>
  <si>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</si>
  <si>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</si>
  <si>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</si>
  <si>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</si>
  <si>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</si>
  <si>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</si>
  <si>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</si>
  <si>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</si>
  <si>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</si>
  <si>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</si>
  <si>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</si>
  <si>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</si>
  <si>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</si>
  <si>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</si>
  <si>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</si>
  <si>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</si>
  <si>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</si>
  <si>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</si>
  <si>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</si>
  <si>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</si>
  <si>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</si>
  <si>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</si>
  <si>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</si>
  <si>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</si>
  <si>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</si>
  <si>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</si>
  <si>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</si>
  <si>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</si>
  <si>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</si>
  <si>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</si>
  <si>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</si>
  <si>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</si>
  <si>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</si>
  <si>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</si>
  <si>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</si>
  <si>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</si>
  <si>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</si>
  <si>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</si>
  <si>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</si>
  <si>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</si>
  <si>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</si>
  <si>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</si>
  <si>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</si>
  <si>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</si>
  <si>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</si>
  <si>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</si>
  <si>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</si>
  <si>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</si>
  <si>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</si>
  <si>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</si>
  <si>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</si>
  <si>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</si>
  <si>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</si>
  <si>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</si>
  <si>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</si>
  <si>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</si>
  <si>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</si>
  <si>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</si>
  <si>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</si>
  <si>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</si>
  <si>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</si>
  <si>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</si>
  <si>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</si>
  <si>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</si>
  <si>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</si>
  <si>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</si>
  <si>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</si>
  <si>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</si>
  <si>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</si>
  <si>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</si>
  <si>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</si>
  <si>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</si>
  <si>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</si>
  <si>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</si>
  <si>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</si>
  <si>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</si>
  <si>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</si>
  <si>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</si>
  <si>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</si>
  <si>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</si>
  <si>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</si>
  <si>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</si>
  <si>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</si>
  <si>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</si>
  <si>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</si>
  <si>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</si>
  <si>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</si>
  <si>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</si>
  <si>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</si>
  <si>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</si>
  <si>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</si>
  <si>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</si>
  <si>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</si>
  <si>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</si>
  <si>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</si>
  <si>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</si>
  <si>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</si>
  <si>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</si>
  <si>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</si>
  <si>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</si>
  <si>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</si>
  <si>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</si>
  <si>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</si>
  <si>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</si>
  <si>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</si>
  <si>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</si>
  <si>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</si>
  <si>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</si>
  <si>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</si>
  <si>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</si>
  <si>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</si>
  <si>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</si>
  <si>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</si>
  <si>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</si>
  <si>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</si>
  <si>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</si>
  <si>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</si>
  <si>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</si>
  <si>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</si>
  <si>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</si>
  <si>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</si>
  <si>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</si>
  <si>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</si>
  <si>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</si>
  <si>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</si>
  <si>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</si>
  <si>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</si>
  <si>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</si>
  <si>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</si>
  <si>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</si>
  <si>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</si>
  <si>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</si>
  <si>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</si>
  <si>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</si>
  <si>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</si>
  <si>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</si>
  <si>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</si>
  <si>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</si>
  <si>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</si>
  <si>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</si>
  <si>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</si>
  <si>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</si>
  <si>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</si>
  <si>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</si>
  <si>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</si>
  <si>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</si>
  <si>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</si>
  <si>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</si>
  <si>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</si>
  <si>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</si>
  <si>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</si>
  <si>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</si>
  <si>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</si>
  <si>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</si>
  <si>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</si>
  <si>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</si>
  <si>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</si>
  <si>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</si>
  <si>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</si>
  <si>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</si>
  <si>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</si>
  <si>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</si>
  <si>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</si>
  <si>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</si>
  <si>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</si>
  <si>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</si>
  <si>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</si>
  <si>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</si>
  <si>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</si>
  <si>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</si>
  <si>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</si>
  <si>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</si>
  <si>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</si>
  <si>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</si>
  <si>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</si>
  <si>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</si>
  <si>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</si>
  <si>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</si>
  <si>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</si>
  <si>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</si>
  <si>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</si>
  <si>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</si>
  <si>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</si>
  <si>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</si>
  <si>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</si>
  <si>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</si>
  <si>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</si>
  <si>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</si>
  <si>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</si>
  <si>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</si>
  <si>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</si>
  <si>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</si>
  <si>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</si>
  <si>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</si>
  <si>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</si>
  <si>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</si>
  <si>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</si>
  <si>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</si>
  <si>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</si>
  <si>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</si>
  <si>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</si>
  <si>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</si>
  <si>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</si>
  <si>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</si>
  <si>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</si>
  <si>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</si>
  <si>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</si>
  <si>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</si>
  <si>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</si>
  <si>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</si>
  <si>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</si>
  <si>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</si>
  <si>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</si>
  <si>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</si>
  <si>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</si>
  <si>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</si>
  <si>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</si>
  <si>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</si>
  <si>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</si>
  <si>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</si>
  <si>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</si>
  <si>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</si>
  <si>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</si>
  <si>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</si>
  <si>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</si>
  <si>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</si>
  <si>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</si>
  <si>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</si>
  <si>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</si>
  <si>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</si>
  <si>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</si>
  <si>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</si>
  <si>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</si>
  <si>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</si>
  <si>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</si>
  <si>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</si>
  <si>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</si>
  <si>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</si>
  <si>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</si>
  <si>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</si>
  <si>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</si>
  <si>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</si>
  <si>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</si>
  <si>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</si>
  <si>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</si>
  <si>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</si>
  <si>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</si>
  <si>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</si>
  <si>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</si>
  <si>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</si>
  <si>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</si>
  <si>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</si>
  <si>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</si>
  <si>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</si>
  <si>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</si>
  <si>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</si>
  <si>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</si>
  <si>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</si>
  <si>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</si>
  <si>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</si>
  <si>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</si>
  <si>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</si>
  <si>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</si>
  <si>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</si>
  <si>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</si>
  <si>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</si>
  <si>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</si>
  <si>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</si>
  <si>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</si>
  <si>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</si>
  <si>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</si>
  <si>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</si>
  <si>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</si>
  <si>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</si>
  <si>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</si>
  <si>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</si>
  <si>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</si>
  <si>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</si>
  <si>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</si>
  <si>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</si>
  <si>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</si>
  <si>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</si>
  <si>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</si>
  <si>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</si>
  <si>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</si>
  <si>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</si>
  <si>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</si>
  <si>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</si>
  <si>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</si>
  <si>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</si>
  <si>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</si>
  <si>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</si>
  <si>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</si>
  <si>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</si>
  <si>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</si>
  <si>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</si>
  <si>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</si>
  <si>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</si>
  <si>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</si>
  <si>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</si>
  <si>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</si>
  <si>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</si>
  <si>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</si>
  <si>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</si>
  <si>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</si>
  <si>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</si>
  <si>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</si>
  <si>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</si>
  <si>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</si>
  <si>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</si>
  <si>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</si>
  <si>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</si>
  <si>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</si>
  <si>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</si>
  <si>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</si>
  <si>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</si>
  <si>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</si>
  <si>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</si>
  <si>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</si>
  <si>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</si>
  <si>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</si>
  <si>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</si>
  <si>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</si>
  <si>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</si>
  <si>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</si>
  <si>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</si>
  <si>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</si>
  <si>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</si>
  <si>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</si>
  <si>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</si>
  <si>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</si>
  <si>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</si>
  <si>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</si>
  <si>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</si>
  <si>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</si>
  <si>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</si>
  <si>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</si>
  <si>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</si>
  <si>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</si>
  <si>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</si>
  <si>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</si>
  <si>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</si>
  <si>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</si>
  <si>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</si>
  <si>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</si>
  <si>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</si>
  <si>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</si>
  <si>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</si>
  <si>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</si>
  <si>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</si>
  <si>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</si>
  <si>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</si>
  <si>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</si>
  <si>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</si>
  <si>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</si>
  <si>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</si>
  <si>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</si>
  <si>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</si>
  <si>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</si>
  <si>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</si>
  <si>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</si>
  <si>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</si>
  <si>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</si>
  <si>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</si>
  <si>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</si>
  <si>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</si>
  <si>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</si>
  <si>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</si>
  <si>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</si>
  <si>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</si>
  <si>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</si>
  <si>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</si>
  <si>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</si>
  <si>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</si>
  <si>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</si>
  <si>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</si>
  <si>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</si>
  <si>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</si>
  <si>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</si>
  <si>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</si>
  <si>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</si>
  <si>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</si>
  <si>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</si>
  <si>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</si>
  <si>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</si>
  <si>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</si>
  <si>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</si>
  <si>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</si>
  <si>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</si>
  <si>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</si>
  <si>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</si>
  <si>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</si>
  <si>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</si>
  <si>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</si>
  <si>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</si>
  <si>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</si>
  <si>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</si>
  <si>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</si>
  <si>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</si>
  <si>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</si>
  <si>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</si>
  <si>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</si>
  <si>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</si>
  <si>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</si>
  <si>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</si>
  <si>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</si>
  <si>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</si>
  <si>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</si>
  <si>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</si>
  <si>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</si>
  <si>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</si>
  <si>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</si>
  <si>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</si>
  <si>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</si>
  <si>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</si>
  <si>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</si>
  <si>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</si>
  <si>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</si>
  <si>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</si>
  <si>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</si>
  <si>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</si>
  <si>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</si>
  <si>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</si>
  <si>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</si>
  <si>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</si>
  <si>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</si>
  <si>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</si>
  <si>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</si>
  <si>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</si>
  <si>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</si>
  <si>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</si>
  <si>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</si>
  <si>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</si>
  <si>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</si>
  <si>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</si>
  <si>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</si>
  <si>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</si>
  <si>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</si>
  <si>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</si>
  <si>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</si>
  <si>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</si>
  <si>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</si>
  <si>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</si>
  <si>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</si>
  <si>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</si>
  <si>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</si>
  <si>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</si>
  <si>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</si>
  <si>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</si>
  <si>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</si>
  <si>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</si>
  <si>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</si>
  <si>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</si>
  <si>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</si>
  <si>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</si>
  <si>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</si>
  <si>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</si>
  <si>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</si>
  <si>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</si>
  <si>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</si>
  <si>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</si>
  <si>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</si>
  <si>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</si>
  <si>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</si>
  <si>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</si>
  <si>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</si>
  <si>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</si>
  <si>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</si>
  <si>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</si>
  <si>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</si>
  <si>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</si>
  <si>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</si>
  <si>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</si>
  <si>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</si>
  <si>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</si>
  <si>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</si>
  <si>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</si>
  <si>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</si>
  <si>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</si>
  <si>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</si>
  <si>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</si>
  <si>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</si>
  <si>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</si>
  <si>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</si>
  <si>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</si>
  <si>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</si>
  <si>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</si>
  <si>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</si>
  <si>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</si>
  <si>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</si>
  <si>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</si>
  <si>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</si>
  <si>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</si>
  <si>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</si>
  <si>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</si>
  <si>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</si>
  <si>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</si>
  <si>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</si>
  <si>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</si>
  <si>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</si>
  <si>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</si>
  <si>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</si>
  <si>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</si>
  <si>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</si>
  <si>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</si>
  <si>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</si>
  <si>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</si>
  <si>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</si>
  <si>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</si>
  <si>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</si>
  <si>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</si>
  <si>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</si>
  <si>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</si>
  <si>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</si>
  <si>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</si>
  <si>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</si>
  <si>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</si>
  <si>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</si>
  <si>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</si>
  <si>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</si>
  <si>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</si>
  <si>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</si>
  <si>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</si>
  <si>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</si>
  <si>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</si>
  <si>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</si>
  <si>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</si>
  <si>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</si>
  <si>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</si>
  <si>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</si>
  <si>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</si>
  <si>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</si>
  <si>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</si>
  <si>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</si>
  <si>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</si>
  <si>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</si>
  <si>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</si>
  <si>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</si>
  <si>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</si>
  <si>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</si>
  <si>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</si>
  <si>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</si>
  <si>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</si>
  <si>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</si>
  <si>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</si>
  <si>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</si>
  <si>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</si>
  <si>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</si>
  <si>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</si>
  <si>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</si>
  <si>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</si>
  <si>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</si>
  <si>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</si>
  <si>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</si>
  <si>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</si>
  <si>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</si>
  <si>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</si>
  <si>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</si>
  <si>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</si>
  <si>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</si>
  <si>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</si>
  <si>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</si>
  <si>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</si>
  <si>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</si>
  <si>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</si>
  <si>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</si>
  <si>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</si>
  <si>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</si>
  <si>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</si>
  <si>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</si>
  <si>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</si>
  <si>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</si>
  <si>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</si>
  <si>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</si>
  <si>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</si>
  <si>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</si>
  <si>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</si>
  <si>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</si>
  <si>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</si>
  <si>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</si>
  <si>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</si>
  <si>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</si>
  <si>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</si>
  <si>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</si>
  <si>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</si>
  <si>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</si>
  <si>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</si>
  <si>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</si>
  <si>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</si>
  <si>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</si>
  <si>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</si>
  <si>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</si>
  <si>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</si>
  <si>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</si>
  <si>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</si>
  <si>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</si>
  <si>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</si>
  <si>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</si>
  <si>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</si>
  <si>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</si>
  <si>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</si>
  <si>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</si>
  <si>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</si>
  <si>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</si>
  <si>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</si>
  <si>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</si>
  <si>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</si>
  <si>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</si>
  <si>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</si>
  <si>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</si>
  <si>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</si>
  <si>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</si>
  <si>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</si>
  <si>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</si>
  <si>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</si>
  <si>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</si>
  <si>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</si>
  <si>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</si>
  <si>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</si>
  <si>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</si>
  <si>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</si>
  <si>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</si>
  <si>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</si>
  <si>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</si>
  <si>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</si>
  <si>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</si>
  <si>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</si>
  <si>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</si>
  <si>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</si>
  <si>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</si>
  <si>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</si>
  <si>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</si>
  <si>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</si>
  <si>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</si>
  <si>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</si>
  <si>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</si>
  <si>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</si>
  <si>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</si>
  <si>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</si>
  <si>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</si>
  <si>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</si>
  <si>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</si>
  <si>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</si>
  <si>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</si>
  <si>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</si>
  <si>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</si>
  <si>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</si>
  <si>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</si>
  <si>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</si>
  <si>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</si>
  <si>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</si>
  <si>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</si>
  <si>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</si>
  <si>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</si>
  <si>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</si>
  <si>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</si>
  <si>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</si>
  <si>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</si>
  <si>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</si>
  <si>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</si>
  <si>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</si>
  <si>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</si>
  <si>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</si>
  <si>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</si>
  <si>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</si>
  <si>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</si>
  <si>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</si>
  <si>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</si>
  <si>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</si>
  <si>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</si>
  <si>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</si>
  <si>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</si>
  <si>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</si>
  <si>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</si>
  <si>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</si>
  <si>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</si>
  <si>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</si>
  <si>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</si>
  <si>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</si>
  <si>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</si>
  <si>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</si>
  <si>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</si>
  <si>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</si>
  <si>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</si>
  <si>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</si>
  <si>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</si>
  <si>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</si>
  <si>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</si>
  <si>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</si>
  <si>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</si>
  <si>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</si>
  <si>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</si>
  <si>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</si>
  <si>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</si>
  <si>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</si>
  <si>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</si>
  <si>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</si>
  <si>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</si>
  <si>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</si>
  <si>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</si>
  <si>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</si>
  <si>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</si>
  <si>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</si>
  <si>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</si>
  <si>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</si>
  <si>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</si>
  <si>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</si>
  <si>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</si>
  <si>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</si>
  <si>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</si>
  <si>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</si>
  <si>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</si>
  <si>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</si>
  <si>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</si>
  <si>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</si>
  <si>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</si>
  <si>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</si>
  <si>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</si>
  <si>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</si>
  <si>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</si>
  <si>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</si>
  <si>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</si>
  <si>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</si>
  <si>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</si>
  <si>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</si>
  <si>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</si>
  <si>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</si>
  <si>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</si>
  <si>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</si>
  <si>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</si>
  <si>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</si>
  <si>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</si>
  <si>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</si>
  <si>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</si>
  <si>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</si>
  <si>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</si>
  <si>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</si>
  <si>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</si>
  <si>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</si>
  <si>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</si>
  <si>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</si>
  <si>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</si>
  <si>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</si>
  <si>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</si>
  <si>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</si>
  <si>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</si>
  <si>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</si>
  <si>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</si>
  <si>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</si>
  <si>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</si>
  <si>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</si>
  <si>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</si>
  <si>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</si>
  <si>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</si>
  <si>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</si>
  <si>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</si>
  <si>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</si>
  <si>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</si>
  <si>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</si>
  <si>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</si>
  <si>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</si>
  <si>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</si>
  <si>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</si>
  <si>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</si>
  <si>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</si>
  <si>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</si>
  <si>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</si>
  <si>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</si>
  <si>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</si>
  <si>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</si>
  <si>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</si>
  <si>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</si>
  <si>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</si>
  <si>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</si>
  <si>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</si>
  <si>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</si>
  <si>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</si>
  <si>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</si>
  <si>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</si>
  <si>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</si>
  <si>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</si>
  <si>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</si>
  <si>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</si>
  <si>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</si>
  <si>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</si>
  <si>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</si>
  <si>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</si>
  <si>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</si>
  <si>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</si>
  <si>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</si>
  <si>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</si>
  <si>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</si>
  <si>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</si>
  <si>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</si>
  <si>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</si>
  <si>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</si>
  <si>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</si>
  <si>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</si>
  <si>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</si>
  <si>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</si>
  <si>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</si>
  <si>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</si>
  <si>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</si>
  <si>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</si>
  <si>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</si>
  <si>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</si>
  <si>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</si>
  <si>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</si>
  <si>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</si>
  <si>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</si>
  <si>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</si>
  <si>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</si>
  <si>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</si>
  <si>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</si>
  <si>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</si>
  <si>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</si>
  <si>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</si>
  <si>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</si>
  <si>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</si>
  <si>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</si>
  <si>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</si>
  <si>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</si>
  <si>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</si>
  <si>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</si>
  <si>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</si>
  <si>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</si>
  <si>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</si>
  <si>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</si>
  <si>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</si>
  <si>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</si>
  <si>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</si>
  <si>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</si>
  <si>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</si>
  <si>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</si>
  <si>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</si>
  <si>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</si>
  <si>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</si>
  <si>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</si>
  <si>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</si>
  <si>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</si>
  <si>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</si>
  <si>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</si>
  <si>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</si>
  <si>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</si>
  <si>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</si>
  <si>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</si>
  <si>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</si>
  <si>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</si>
  <si>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</si>
  <si>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</si>
  <si>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</si>
  <si>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</si>
  <si>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</si>
  <si>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</si>
  <si>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</si>
  <si>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</si>
  <si>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</si>
  <si>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</si>
  <si>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</si>
  <si>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</si>
  <si>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</si>
  <si>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</si>
  <si>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</si>
  <si>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</si>
  <si>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</si>
  <si>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</si>
  <si>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</si>
  <si>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</si>
  <si>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</si>
  <si>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</si>
  <si>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</si>
  <si>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</si>
  <si>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</si>
  <si>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</si>
  <si>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</si>
  <si>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</si>
  <si>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</si>
  <si>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</si>
  <si>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</si>
  <si>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</si>
  <si>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</si>
  <si>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</si>
  <si>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</si>
  <si>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</si>
  <si>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</si>
  <si>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</si>
  <si>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</si>
  <si>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</si>
  <si>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</si>
  <si>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</si>
  <si>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</si>
  <si>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</si>
  <si>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</si>
  <si>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</si>
  <si>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</si>
  <si>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</si>
  <si>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</si>
  <si>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</si>
  <si>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</si>
  <si>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</si>
  <si>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</si>
  <si>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</si>
  <si>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</si>
  <si>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</si>
  <si>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</si>
  <si>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</si>
  <si>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</si>
  <si>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</si>
  <si>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</si>
  <si>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</si>
  <si>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</si>
  <si>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</si>
  <si>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</si>
  <si>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</si>
  <si>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</si>
  <si>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</si>
  <si>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</si>
  <si>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</si>
  <si>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</si>
  <si>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</si>
  <si>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</si>
  <si>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</si>
  <si>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</si>
  <si>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</si>
  <si>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</si>
  <si>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</si>
  <si>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</si>
  <si>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</si>
  <si>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</si>
  <si>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</si>
  <si>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</si>
  <si>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</si>
  <si>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</si>
  <si>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</si>
  <si>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</si>
  <si>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</si>
  <si>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</si>
  <si>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</si>
  <si>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</si>
  <si>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</si>
  <si>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</si>
  <si>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</si>
  <si>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</si>
  <si>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</si>
  <si>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</si>
  <si>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</si>
  <si>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</si>
  <si>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</si>
  <si>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</si>
  <si>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</si>
  <si>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</si>
  <si>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</si>
  <si>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</si>
  <si>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</si>
  <si>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</si>
  <si>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</si>
  <si>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</si>
  <si>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</si>
  <si>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</si>
  <si>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</si>
  <si>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</si>
  <si>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</si>
  <si>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</si>
  <si>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</si>
  <si>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</si>
  <si>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</si>
  <si>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</si>
  <si>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</si>
  <si>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</si>
  <si>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</si>
  <si>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</si>
  <si>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</si>
  <si>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</si>
  <si>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</si>
  <si>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</si>
  <si>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</si>
  <si>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</si>
  <si>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</si>
  <si>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</si>
  <si>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</si>
  <si>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</si>
  <si>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</si>
  <si>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</si>
  <si>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</si>
  <si>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</si>
  <si>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</si>
  <si>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</si>
  <si>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</si>
  <si>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</si>
  <si>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</si>
  <si>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</si>
  <si>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</si>
  <si>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</si>
  <si>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</si>
  <si>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</si>
  <si>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</si>
  <si>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</si>
  <si>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</si>
  <si>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</si>
  <si>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</si>
  <si>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</si>
  <si>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</si>
  <si>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</si>
  <si>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</si>
  <si>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</si>
  <si>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</si>
  <si>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</si>
  <si>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</si>
  <si>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</si>
  <si>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</si>
  <si>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</si>
  <si>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</si>
  <si>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</si>
  <si>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</si>
  <si>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</si>
  <si>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</si>
  <si>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</si>
  <si>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</si>
  <si>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</si>
  <si>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</si>
  <si>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</si>
  <si>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</si>
  <si>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</si>
  <si>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</si>
  <si>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</si>
  <si>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</si>
  <si>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</si>
  <si>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</si>
  <si>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</si>
  <si>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</si>
  <si>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</si>
  <si>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</si>
  <si>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</si>
  <si>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</si>
  <si>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</si>
  <si>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</si>
  <si>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</si>
  <si>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</si>
  <si>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</si>
  <si>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</si>
  <si>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</si>
  <si>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</si>
  <si>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</si>
  <si>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</si>
  <si>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</si>
  <si>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</si>
  <si>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</si>
  <si>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</si>
  <si>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</si>
  <si>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</si>
  <si>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</si>
  <si>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</si>
  <si>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</si>
  <si>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</si>
  <si>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</si>
  <si>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</si>
  <si>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</si>
  <si>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</si>
  <si>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</si>
  <si>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</si>
  <si>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</si>
  <si>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</si>
  <si>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</si>
  <si>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</si>
  <si>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</si>
  <si>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</si>
  <si>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</si>
  <si>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</si>
  <si>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</si>
  <si>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</si>
  <si>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</si>
  <si>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</si>
  <si>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</si>
  <si>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</si>
  <si>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</si>
  <si>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</si>
  <si>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</si>
  <si>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</si>
  <si>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</si>
  <si>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</si>
  <si>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</si>
  <si>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</si>
  <si>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</si>
  <si>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</si>
  <si>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</si>
  <si>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</si>
  <si>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</si>
  <si>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</si>
  <si>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</si>
  <si>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</si>
  <si>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</si>
  <si>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</si>
  <si>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</si>
  <si>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</si>
  <si>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</si>
  <si>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</si>
  <si>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</si>
  <si>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</si>
  <si>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</si>
  <si>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</si>
  <si>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</si>
  <si>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</si>
  <si>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</si>
  <si>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</si>
  <si>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</si>
  <si>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</si>
  <si>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</si>
  <si>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</si>
  <si>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</si>
  <si>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</si>
  <si>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</si>
  <si>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</si>
  <si>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</si>
  <si>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</si>
  <si>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</si>
  <si>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</si>
  <si>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</si>
  <si>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</si>
  <si>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</si>
  <si>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</si>
  <si>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</si>
  <si>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</si>
  <si>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</si>
  <si>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</si>
  <si>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</si>
  <si>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</si>
  <si>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</si>
  <si>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</si>
  <si>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</si>
  <si>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</si>
  <si>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</si>
  <si>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</si>
  <si>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</si>
  <si>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</si>
  <si>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</si>
  <si>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</si>
  <si>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</si>
  <si>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</si>
  <si>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</si>
  <si>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</si>
  <si>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</si>
  <si>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</si>
  <si>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</si>
  <si>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</si>
  <si>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</si>
  <si>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</si>
  <si>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</si>
  <si>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</si>
  <si>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</si>
  <si>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</si>
  <si>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</si>
  <si>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</si>
  <si>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</si>
  <si>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</si>
  <si>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</si>
  <si>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</si>
  <si>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</si>
  <si>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</si>
  <si>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</si>
  <si>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</si>
  <si>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</si>
  <si>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</si>
  <si>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</si>
  <si>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</si>
  <si>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</si>
  <si>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</si>
  <si>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</si>
  <si>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</si>
  <si>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</si>
  <si>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</si>
  <si>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</si>
  <si>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</si>
  <si>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</si>
  <si>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</si>
  <si>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</si>
  <si>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</si>
  <si>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</si>
  <si>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</si>
  <si>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</si>
  <si>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</si>
  <si>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</si>
  <si>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</si>
  <si>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</si>
  <si>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</si>
  <si>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</si>
  <si>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</si>
  <si>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</si>
  <si>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</si>
  <si>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</si>
  <si>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</si>
  <si>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</si>
  <si>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</si>
  <si>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</si>
  <si>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</si>
  <si>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</si>
  <si>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</si>
  <si>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</si>
  <si>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</si>
  <si>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</si>
  <si>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</si>
  <si>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</si>
  <si>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</si>
  <si>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</si>
  <si>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</si>
  <si>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</si>
  <si>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</si>
  <si>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</si>
  <si>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</si>
  <si>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</si>
  <si>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</si>
  <si>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</si>
  <si>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</si>
  <si>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</si>
  <si>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</si>
  <si>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</si>
  <si>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</si>
  <si>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</si>
  <si>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</si>
  <si>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</si>
  <si>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</si>
  <si>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</si>
  <si>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</si>
  <si>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</si>
  <si>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</si>
  <si>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</si>
  <si>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</si>
  <si>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</si>
  <si>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</si>
  <si>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</si>
  <si>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</si>
  <si>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</si>
  <si>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</si>
  <si>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</si>
  <si>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</si>
  <si>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</si>
  <si>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</si>
  <si>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</si>
  <si>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</si>
  <si>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</si>
  <si>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</si>
  <si>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</si>
  <si>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</si>
  <si>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</si>
  <si>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</si>
  <si>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</si>
  <si>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</si>
  <si>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</si>
  <si>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</si>
  <si>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</si>
  <si>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</si>
  <si>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</si>
  <si>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</si>
  <si>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</si>
  <si>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</si>
  <si>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</si>
  <si>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</si>
  <si>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</si>
  <si>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</si>
  <si>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</si>
  <si>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</si>
  <si>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</si>
  <si>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</si>
  <si>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</si>
  <si>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</si>
  <si>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</si>
  <si>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</si>
  <si>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</si>
  <si>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</si>
  <si>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</si>
  <si>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</si>
  <si>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</si>
  <si>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</si>
  <si>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</si>
  <si>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</si>
  <si>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</si>
  <si>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</si>
  <si>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</si>
  <si>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</si>
  <si>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</si>
  <si>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</si>
  <si>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</si>
  <si>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</si>
  <si>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</si>
  <si>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</si>
  <si>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</si>
  <si>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</si>
  <si>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</si>
  <si>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</si>
  <si>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</si>
  <si>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</si>
  <si>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</si>
  <si>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</si>
  <si>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</si>
  <si>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</si>
  <si>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</si>
  <si>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</si>
  <si>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</si>
  <si>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</si>
  <si>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</si>
  <si>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</si>
  <si>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</si>
  <si>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</si>
  <si>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</si>
  <si>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</si>
  <si>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</si>
  <si>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</si>
  <si>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</si>
  <si>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</si>
  <si>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</si>
  <si>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</si>
  <si>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</si>
  <si>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</si>
  <si>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</si>
  <si>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</si>
  <si>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</si>
  <si>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</si>
  <si>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</si>
  <si>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</si>
  <si>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</si>
  <si>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</si>
  <si>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</si>
  <si>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</si>
  <si>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</si>
  <si>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</si>
  <si>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</si>
  <si>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</si>
  <si>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</si>
  <si>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</si>
  <si>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</si>
  <si>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</si>
  <si>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</si>
  <si>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</si>
  <si>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</si>
  <si>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</si>
  <si>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</si>
  <si>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</si>
  <si>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</si>
  <si>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</si>
  <si>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</si>
  <si>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</si>
  <si>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</si>
  <si>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</si>
  <si>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</si>
  <si>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</si>
  <si>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</si>
  <si>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</si>
  <si>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</si>
  <si>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</si>
  <si>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</si>
  <si>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</si>
  <si>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</si>
  <si>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</si>
  <si>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</si>
  <si>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</si>
  <si>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</si>
  <si>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</si>
  <si>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</si>
  <si>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</si>
  <si>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</si>
  <si>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</si>
  <si>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</si>
  <si>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</si>
  <si>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</si>
  <si>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</si>
  <si>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</si>
  <si>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</si>
  <si>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</si>
  <si>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</si>
  <si>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</si>
  <si>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</si>
  <si>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</si>
  <si>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</si>
  <si>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</si>
  <si>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</si>
  <si>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</si>
  <si>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</si>
  <si>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</si>
  <si>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</si>
  <si>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</si>
  <si>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</si>
  <si>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</si>
  <si>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</si>
  <si>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</si>
  <si>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</si>
  <si>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</si>
  <si>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</si>
  <si>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</si>
  <si>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</si>
  <si>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</si>
  <si>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</si>
  <si>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</si>
  <si>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</si>
  <si>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</si>
  <si>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</si>
  <si>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</si>
  <si>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</si>
  <si>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</si>
  <si>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</si>
  <si>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</si>
  <si>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</si>
  <si>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</si>
  <si>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</si>
  <si>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</si>
  <si>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</si>
  <si>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</si>
  <si>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</si>
  <si>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</si>
  <si>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</si>
  <si>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</si>
  <si>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</si>
  <si>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</si>
  <si>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</si>
  <si>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</si>
  <si>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</si>
  <si>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</si>
  <si>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</si>
  <si>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</si>
  <si>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</si>
  <si>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</si>
  <si>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</si>
  <si>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</si>
  <si>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</si>
  <si>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</si>
  <si>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</si>
  <si>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</si>
  <si>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</si>
  <si>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</si>
  <si>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</si>
  <si>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</si>
  <si>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</si>
  <si>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</si>
  <si>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</si>
  <si>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</si>
  <si>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</si>
  <si>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</si>
  <si>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</si>
  <si>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</si>
  <si>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</si>
  <si>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</si>
  <si>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</si>
  <si>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</si>
  <si>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</si>
  <si>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</si>
  <si>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</si>
  <si>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</si>
  <si>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</si>
  <si>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</si>
  <si>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</si>
  <si>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</si>
  <si>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</si>
  <si>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</si>
  <si>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</si>
  <si>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</si>
  <si>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</si>
  <si>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</si>
  <si>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</si>
  <si>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</si>
  <si>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</si>
  <si>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</si>
  <si>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</si>
  <si>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</si>
  <si>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</si>
  <si>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</si>
  <si>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</si>
  <si>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</si>
  <si>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</si>
  <si>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</si>
  <si>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</si>
  <si>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</si>
  <si>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</si>
  <si>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</si>
  <si>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</si>
  <si>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</si>
  <si>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</si>
  <si>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</si>
  <si>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</si>
  <si>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</si>
  <si>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</si>
  <si>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</si>
  <si>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</si>
  <si>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</si>
  <si>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</si>
  <si>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</si>
  <si>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</si>
  <si>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</si>
  <si>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</si>
  <si>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</si>
  <si>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</si>
  <si>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</si>
  <si>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</si>
  <si>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</si>
  <si>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</si>
  <si>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</si>
  <si>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</si>
  <si>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</si>
  <si>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</si>
  <si>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</si>
  <si>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</si>
  <si>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</si>
  <si>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</si>
  <si>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</si>
  <si>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</si>
  <si>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</si>
  <si>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</si>
  <si>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</si>
  <si>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</si>
  <si>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</si>
  <si>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</si>
  <si>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</si>
  <si>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</si>
  <si>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</si>
  <si>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</si>
  <si>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</si>
  <si>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</si>
  <si>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</si>
  <si>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</si>
  <si>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</si>
  <si>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</si>
  <si>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</si>
  <si>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</si>
  <si>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</si>
  <si>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</si>
  <si>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</si>
  <si>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</si>
  <si>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</si>
  <si>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</si>
  <si>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</si>
  <si>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</si>
  <si>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</si>
  <si>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</si>
  <si>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</si>
  <si>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</si>
  <si>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</si>
  <si>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</si>
  <si>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</si>
  <si>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</si>
  <si>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</si>
  <si>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</si>
  <si>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</si>
  <si>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</si>
  <si>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</si>
  <si>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</si>
  <si>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</si>
  <si>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</si>
  <si>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</si>
  <si>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</si>
  <si>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</si>
  <si>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</si>
  <si>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</si>
  <si>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</si>
  <si>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</si>
  <si>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</si>
  <si>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</si>
  <si>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</si>
  <si>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</si>
  <si>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</si>
  <si>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</si>
  <si>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</si>
  <si>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</si>
  <si>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</si>
  <si>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</si>
  <si>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</si>
  <si>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</si>
  <si>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</si>
  <si>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</si>
  <si>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</si>
  <si>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</si>
  <si>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</si>
  <si>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</si>
  <si>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</si>
  <si>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</si>
  <si>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</si>
  <si>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</si>
  <si>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</si>
  <si>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</si>
  <si>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</si>
  <si>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</si>
  <si>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</si>
  <si>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</si>
  <si>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</si>
  <si>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</si>
  <si>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</si>
  <si>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</si>
  <si>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</si>
  <si>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</si>
  <si>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</si>
  <si>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</si>
  <si>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</si>
  <si>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</si>
  <si>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</si>
  <si>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</si>
  <si>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</si>
  <si>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</si>
  <si>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</si>
  <si>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</si>
  <si>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</si>
  <si>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</si>
  <si>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</si>
  <si>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</si>
  <si>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</si>
  <si>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</si>
  <si>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</si>
  <si>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</si>
  <si>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</si>
  <si>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</si>
  <si>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</si>
  <si>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</si>
  <si>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</si>
  <si>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</si>
  <si>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</si>
  <si>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</si>
  <si>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</si>
  <si>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</si>
  <si>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</si>
  <si>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</si>
  <si>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</si>
  <si>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</si>
  <si>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</si>
  <si>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</si>
  <si>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</si>
  <si>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</si>
  <si>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</si>
  <si>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</si>
  <si>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</si>
  <si>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</si>
  <si>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</si>
  <si>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</si>
  <si>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</si>
  <si>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</si>
  <si>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</si>
  <si>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</si>
  <si>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</si>
  <si>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</si>
  <si>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</si>
  <si>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</si>
  <si>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</si>
  <si>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</si>
  <si>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</si>
  <si>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</si>
  <si>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</si>
  <si>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</si>
  <si>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</si>
  <si>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</si>
  <si>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</si>
  <si>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</si>
  <si>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</si>
  <si>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</si>
  <si>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</si>
  <si>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</si>
  <si>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</si>
  <si>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</si>
  <si>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</si>
  <si>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</si>
  <si>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</si>
  <si>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</si>
  <si>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</si>
  <si>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</si>
  <si>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</si>
  <si>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</si>
  <si>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</si>
  <si>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</si>
  <si>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</si>
  <si>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</si>
  <si>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</si>
  <si>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</si>
  <si>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</si>
  <si>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</si>
  <si>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</si>
  <si>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</si>
  <si>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</si>
  <si>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</si>
  <si>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</si>
  <si>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</si>
  <si>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</si>
  <si>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</si>
  <si>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</si>
  <si>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</si>
  <si>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</si>
  <si>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</si>
  <si>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</si>
  <si>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</si>
  <si>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</si>
  <si>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</si>
  <si>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</si>
  <si>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</si>
  <si>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</si>
  <si>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</si>
  <si>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</si>
  <si>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</si>
  <si>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</si>
  <si>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</si>
  <si>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</si>
  <si>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</si>
  <si>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</si>
  <si>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</si>
  <si>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</si>
  <si>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</si>
  <si>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</si>
  <si>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</si>
  <si>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</si>
  <si>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</si>
  <si>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</si>
  <si>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</si>
  <si>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</si>
  <si>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</si>
  <si>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</si>
  <si>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</si>
  <si>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</si>
  <si>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</si>
  <si>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</si>
  <si>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</si>
  <si>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</si>
  <si>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</si>
  <si>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</si>
  <si>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</si>
  <si>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</si>
  <si>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</si>
  <si>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</si>
  <si>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</si>
  <si>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</si>
  <si>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</si>
  <si>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</si>
  <si>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</si>
  <si>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</si>
  <si>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</si>
  <si>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</si>
  <si>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</si>
  <si>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</si>
  <si>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</si>
  <si>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</si>
  <si>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</si>
  <si>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</si>
  <si>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</si>
  <si>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</si>
  <si>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</si>
  <si>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</si>
  <si>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</si>
  <si>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</si>
  <si>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</si>
  <si>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</si>
  <si>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</si>
  <si>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</si>
  <si>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</si>
  <si>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</si>
  <si>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</si>
  <si>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</si>
  <si>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</si>
  <si>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</si>
  <si>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</si>
  <si>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</si>
  <si>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</si>
  <si>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</si>
  <si>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</si>
  <si>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</si>
  <si>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</si>
  <si>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</si>
  <si>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</si>
  <si>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</si>
  <si>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</si>
  <si>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</si>
  <si>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</si>
  <si>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</si>
  <si>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</si>
  <si>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</si>
  <si>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</si>
  <si>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</si>
  <si>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</si>
  <si>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</si>
  <si>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</si>
  <si>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</si>
  <si>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</si>
  <si>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</si>
  <si>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</si>
  <si>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</si>
  <si>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</si>
  <si>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</si>
  <si>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</si>
  <si>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</si>
  <si>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</si>
  <si>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</si>
  <si>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</si>
  <si>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</si>
  <si>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</si>
  <si>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</si>
  <si>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</si>
  <si>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</si>
  <si>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</si>
  <si>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</si>
  <si>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</si>
  <si>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</si>
  <si>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</si>
  <si>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</si>
  <si>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</si>
  <si>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</si>
  <si>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</si>
  <si>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</si>
  <si>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</si>
  <si>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</si>
  <si>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</si>
  <si>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</si>
  <si>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</si>
  <si>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</si>
  <si>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</si>
  <si>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</si>
  <si>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</si>
  <si>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</si>
  <si>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</si>
  <si>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</si>
  <si>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</si>
  <si>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</si>
  <si>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</si>
  <si>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</si>
  <si>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</si>
  <si>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</si>
  <si>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</si>
  <si>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</si>
  <si>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</si>
  <si>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</si>
  <si>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</si>
  <si>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</si>
  <si>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</si>
  <si>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</si>
  <si>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</si>
  <si>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</si>
  <si>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</si>
  <si>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</si>
  <si>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</si>
  <si>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</si>
  <si>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</si>
  <si>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</si>
  <si>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</si>
  <si>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</si>
  <si>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</si>
  <si>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</si>
  <si>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</si>
  <si>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</si>
  <si>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</si>
  <si>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</si>
  <si>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</si>
  <si>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</si>
  <si>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</si>
  <si>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</si>
  <si>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</si>
  <si>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</si>
  <si>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</si>
  <si>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</si>
  <si>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</si>
  <si>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</si>
  <si>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</si>
  <si>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</si>
  <si>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</si>
  <si>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</si>
  <si>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</si>
  <si>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</si>
  <si>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</si>
  <si>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</si>
  <si>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</si>
  <si>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</si>
  <si>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</si>
  <si>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</si>
  <si>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</si>
  <si>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</si>
  <si>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</si>
  <si>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</si>
  <si>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</si>
  <si>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</si>
  <si>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</si>
  <si>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</si>
  <si>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</si>
  <si>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</si>
  <si>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</si>
  <si>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</si>
  <si>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</si>
  <si>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</si>
  <si>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</si>
  <si>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</si>
  <si>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</si>
  <si>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</si>
  <si>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</si>
  <si>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</si>
  <si>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</si>
  <si>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</si>
  <si>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</si>
  <si>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</si>
  <si>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</si>
  <si>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</si>
  <si>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</si>
  <si>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</si>
  <si>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</si>
  <si>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</si>
  <si>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</si>
  <si>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</si>
  <si>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</si>
  <si>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</si>
  <si>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</si>
  <si>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</si>
  <si>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</si>
  <si>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</si>
  <si>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</si>
  <si>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</si>
  <si>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</si>
  <si>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</si>
  <si>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</si>
  <si>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</si>
  <si>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</si>
  <si>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</si>
  <si>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</si>
  <si>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</si>
  <si>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</si>
  <si>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</si>
  <si>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</si>
  <si>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</si>
  <si>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</si>
  <si>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</si>
  <si>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</si>
  <si>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</si>
  <si>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</si>
  <si>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</si>
  <si>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</si>
  <si>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</si>
  <si>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</si>
  <si>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</si>
  <si>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</si>
  <si>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</si>
  <si>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</si>
  <si>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</si>
  <si>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</si>
  <si>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</si>
  <si>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</si>
  <si>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</si>
  <si>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</si>
  <si>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</si>
  <si>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</si>
  <si>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</si>
  <si>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</si>
  <si>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</si>
  <si>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</si>
  <si>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</si>
  <si>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</si>
  <si>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</si>
  <si>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</si>
  <si>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</si>
  <si>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</si>
  <si>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</si>
  <si>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</si>
  <si>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</si>
  <si>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</si>
  <si>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</si>
  <si>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</si>
  <si>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</si>
  <si>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</si>
  <si>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</si>
  <si>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</si>
  <si>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</si>
  <si>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</si>
  <si>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</si>
  <si>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</si>
  <si>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</si>
  <si>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</si>
  <si>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</si>
  <si>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</si>
  <si>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</si>
  <si>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</si>
  <si>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</si>
  <si>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</si>
  <si>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</si>
  <si>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</si>
  <si>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</si>
  <si>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</si>
  <si>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</si>
  <si>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</si>
  <si>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</si>
  <si>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</si>
  <si>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</si>
  <si>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</si>
  <si>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</si>
  <si>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</si>
  <si>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</si>
  <si>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</si>
  <si>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</si>
  <si>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</si>
  <si>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</si>
  <si>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</si>
  <si>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</si>
  <si>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</si>
  <si>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</si>
  <si>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</si>
  <si>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</si>
  <si>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</si>
  <si>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</si>
  <si>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</si>
  <si>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</si>
  <si>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</si>
  <si>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</si>
  <si>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</si>
  <si>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</si>
  <si>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</si>
  <si>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</si>
  <si>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</si>
  <si>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</si>
  <si>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</si>
  <si>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</si>
  <si>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</si>
  <si>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</si>
  <si>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</si>
  <si>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</si>
  <si>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</si>
  <si>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</si>
  <si>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</si>
  <si>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</si>
  <si>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</si>
  <si>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</si>
  <si>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</si>
  <si>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</si>
  <si>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</si>
  <si>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</si>
  <si>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</si>
  <si>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</si>
  <si>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</si>
  <si>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</si>
  <si>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</si>
  <si>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</si>
  <si>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</si>
  <si>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</si>
  <si>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</si>
  <si>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</si>
  <si>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</si>
  <si>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</si>
  <si>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</si>
  <si>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</si>
  <si>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</si>
  <si>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</si>
  <si>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</si>
  <si>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</si>
  <si>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</si>
  <si>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</si>
  <si>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</si>
  <si>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</si>
  <si>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</si>
  <si>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</si>
  <si>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</si>
  <si>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</si>
  <si>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</si>
  <si>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</si>
  <si>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</si>
  <si>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</si>
  <si>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</si>
  <si>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</si>
  <si>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</si>
  <si>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</si>
  <si>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</si>
  <si>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</si>
  <si>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</si>
  <si>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</si>
  <si>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</si>
  <si>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</si>
  <si>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</si>
  <si>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</si>
  <si>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</si>
  <si>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</si>
  <si>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</si>
  <si>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</si>
  <si>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</si>
  <si>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</si>
  <si>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</si>
  <si>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</si>
  <si>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</si>
  <si>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</si>
  <si>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</si>
  <si>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</si>
  <si>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</si>
  <si>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</si>
  <si>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</si>
  <si>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</si>
  <si>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</si>
  <si>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</si>
  <si>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</si>
  <si>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</si>
  <si>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</si>
  <si>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</si>
  <si>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</si>
  <si>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</si>
  <si>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</si>
  <si>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</si>
  <si>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</si>
  <si>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</si>
  <si>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</si>
  <si>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</si>
  <si>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</si>
  <si>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</si>
  <si>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</si>
  <si>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</si>
  <si>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</si>
  <si>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</si>
  <si>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</si>
  <si>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</si>
  <si>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</si>
  <si>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</si>
  <si>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</si>
  <si>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</si>
  <si>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</si>
  <si>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</si>
  <si>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</si>
  <si>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</si>
  <si>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</si>
  <si>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</si>
  <si>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</si>
  <si>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</si>
  <si>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</si>
  <si>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</si>
  <si>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</si>
  <si>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</si>
  <si>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</si>
  <si>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</si>
  <si>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</si>
  <si>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</si>
  <si>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</si>
  <si>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</si>
  <si>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</si>
  <si>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</si>
  <si>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</si>
  <si>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</si>
  <si>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</si>
  <si>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</si>
  <si>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</si>
  <si>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</si>
  <si>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</si>
  <si>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</si>
  <si>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</si>
  <si>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</si>
  <si>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</si>
  <si>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</si>
  <si>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</si>
  <si>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</si>
  <si>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</si>
  <si>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</si>
  <si>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</si>
  <si>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</si>
  <si>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</si>
  <si>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</si>
  <si>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</si>
  <si>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</si>
  <si>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</si>
  <si>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</si>
  <si>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</si>
  <si>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</si>
  <si>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</si>
  <si>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</si>
  <si>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</si>
  <si>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</si>
  <si>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</si>
  <si>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</si>
  <si>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</si>
  <si>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</si>
  <si>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</si>
  <si>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</si>
  <si>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</si>
  <si>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</si>
  <si>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</si>
  <si>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</si>
  <si>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</si>
  <si>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</si>
  <si>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</si>
  <si>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</si>
  <si>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</si>
  <si>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</si>
  <si>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</si>
  <si>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</si>
  <si>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</si>
  <si>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</si>
  <si>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</si>
  <si>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</si>
  <si>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</si>
  <si>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</si>
  <si>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</si>
  <si>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</si>
  <si>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</si>
  <si>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</si>
  <si>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</si>
  <si>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</si>
  <si>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</si>
  <si>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</si>
  <si>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</si>
  <si>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</si>
  <si>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</si>
  <si>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</si>
  <si>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</si>
  <si>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</si>
  <si>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</si>
  <si>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</si>
  <si>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</si>
  <si>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</si>
  <si>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</si>
  <si>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</si>
  <si>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</si>
  <si>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</si>
  <si>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</si>
  <si>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</si>
  <si>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</si>
  <si>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</si>
  <si>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</si>
  <si>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</si>
  <si>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</si>
  <si>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</si>
  <si>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</si>
  <si>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</si>
  <si>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</si>
  <si>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</si>
  <si>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</si>
  <si>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</si>
  <si>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</si>
  <si>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</si>
  <si>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</si>
  <si>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</si>
  <si>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</si>
  <si>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</si>
  <si>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</si>
  <si>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</si>
  <si>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</si>
  <si>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</si>
  <si>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</si>
  <si>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</si>
  <si>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</si>
  <si>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</si>
  <si>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</si>
  <si>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</si>
  <si>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</si>
  <si>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</si>
  <si>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</si>
  <si>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</si>
  <si>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</si>
  <si>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</si>
  <si>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</si>
  <si>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</si>
  <si>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</si>
  <si>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</si>
  <si>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</si>
  <si>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</si>
  <si>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</si>
  <si>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</si>
  <si>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</si>
  <si>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</si>
  <si>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</si>
  <si>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</si>
  <si>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</si>
  <si>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</si>
  <si>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</si>
  <si>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</si>
  <si>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</si>
  <si>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</si>
  <si>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</si>
  <si>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</si>
  <si>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</si>
  <si>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</si>
  <si>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</si>
  <si>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</si>
  <si>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</si>
  <si>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</si>
  <si>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</si>
  <si>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</si>
  <si>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</si>
  <si>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</si>
  <si>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</si>
  <si>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</si>
  <si>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</si>
  <si>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</si>
  <si>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</si>
  <si>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</si>
  <si>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</si>
  <si>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</si>
  <si>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</si>
  <si>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</si>
  <si>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</si>
  <si>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</si>
  <si>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</si>
  <si>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</si>
  <si>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</si>
  <si>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</si>
  <si>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</si>
  <si>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</si>
  <si>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</si>
  <si>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</si>
  <si>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</si>
  <si>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</si>
  <si>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</si>
  <si>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</si>
  <si>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</si>
  <si>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</si>
  <si>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</si>
  <si>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</si>
  <si>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</si>
  <si>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</si>
  <si>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</si>
  <si>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</si>
  <si>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</si>
  <si>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</si>
  <si>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</si>
  <si>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</si>
  <si>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</si>
  <si>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</si>
  <si>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</si>
  <si>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</si>
  <si>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</si>
  <si>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</si>
  <si>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</si>
  <si>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</si>
  <si>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</si>
  <si>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</si>
  <si>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</si>
  <si>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</si>
  <si>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</si>
  <si>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</si>
  <si>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</si>
  <si>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</si>
  <si>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</si>
  <si>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</si>
  <si>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</si>
  <si>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</si>
  <si>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</si>
  <si>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</si>
  <si>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</si>
  <si>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</si>
  <si>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</si>
  <si>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</si>
  <si>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</si>
  <si>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</si>
  <si>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</si>
  <si>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</si>
  <si>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</si>
  <si>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</si>
  <si>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</si>
  <si>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</si>
  <si>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</si>
  <si>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</si>
  <si>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</si>
  <si>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</si>
  <si>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</si>
  <si>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</si>
  <si>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</si>
  <si>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</si>
  <si>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</si>
  <si>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</si>
  <si>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</si>
  <si>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</si>
  <si>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</si>
  <si>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</si>
  <si>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</si>
  <si>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</si>
  <si>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</si>
  <si>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</si>
  <si>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</si>
  <si>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</si>
  <si>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</si>
  <si>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</si>
  <si>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</si>
  <si>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</si>
  <si>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</si>
  <si>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</si>
  <si>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</si>
  <si>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</si>
  <si>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</si>
  <si>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</si>
  <si>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</si>
  <si>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</si>
  <si>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</si>
  <si>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</si>
  <si>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</si>
  <si>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</si>
  <si>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</si>
  <si>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</si>
  <si>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</si>
  <si>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</si>
  <si>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</si>
  <si>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</si>
  <si>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</si>
  <si>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</si>
  <si>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</si>
  <si>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</si>
  <si>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</si>
  <si>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</si>
  <si>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</si>
  <si>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</si>
  <si>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</si>
  <si>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</si>
  <si>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</si>
  <si>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</si>
  <si>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</si>
  <si>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</si>
  <si>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</si>
  <si>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</si>
  <si>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</si>
  <si>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</si>
  <si>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</si>
  <si>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</si>
  <si>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</si>
  <si>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</si>
  <si>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</si>
  <si>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</si>
  <si>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</si>
  <si>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</si>
  <si>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</si>
  <si>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</si>
  <si>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</si>
  <si>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</si>
  <si>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</si>
  <si>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</si>
  <si>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</si>
  <si>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</si>
  <si>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</si>
  <si>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</si>
  <si>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</si>
  <si>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</si>
  <si>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</si>
  <si>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</si>
  <si>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</si>
  <si>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</si>
  <si>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</si>
  <si>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</si>
  <si>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</si>
  <si>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</si>
  <si>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</si>
  <si>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</si>
  <si>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</si>
  <si>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</si>
  <si>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</si>
  <si>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</si>
  <si>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</si>
  <si>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</si>
  <si>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</si>
  <si>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</si>
  <si>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</si>
  <si>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</si>
  <si>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</si>
  <si>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</si>
  <si>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</si>
  <si>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</si>
  <si>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</si>
  <si>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</si>
  <si>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</si>
  <si>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</si>
  <si>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</si>
  <si>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</si>
  <si>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</si>
  <si>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</si>
  <si>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</si>
  <si>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</si>
  <si>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</si>
  <si>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</si>
  <si>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</si>
  <si>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</si>
  <si>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</si>
  <si>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</si>
  <si>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</si>
  <si>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</si>
  <si>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</si>
  <si>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</si>
  <si>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</si>
  <si>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</si>
  <si>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</si>
  <si>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</si>
  <si>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</si>
  <si>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</si>
  <si>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</si>
  <si>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</si>
  <si>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</si>
  <si>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</si>
  <si>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</si>
  <si>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</si>
  <si>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</si>
  <si>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</si>
  <si>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</si>
  <si>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</si>
  <si>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</si>
  <si>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</si>
  <si>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</si>
  <si>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</si>
  <si>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</si>
  <si>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</si>
  <si>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</si>
  <si>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</si>
  <si>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</si>
  <si>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</si>
  <si>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</si>
  <si>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</si>
  <si>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</si>
  <si>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</si>
  <si>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</si>
  <si>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</si>
  <si>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</si>
  <si>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</si>
  <si>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</si>
  <si>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</si>
  <si>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</si>
  <si>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</si>
  <si>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</si>
  <si>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</si>
  <si>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</si>
  <si>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</si>
  <si>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</si>
  <si>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</si>
  <si>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</si>
  <si>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</si>
  <si>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</si>
  <si>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</si>
  <si>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</si>
  <si>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</si>
  <si>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</si>
  <si>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</si>
  <si>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</si>
  <si>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</si>
  <si>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</si>
  <si>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</si>
  <si>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</si>
  <si>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</si>
  <si>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</si>
  <si>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</si>
  <si>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</si>
  <si>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</si>
  <si>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</si>
  <si>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</si>
  <si>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</si>
  <si>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</si>
  <si>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</si>
  <si>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</si>
  <si>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</si>
  <si>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</si>
  <si>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</si>
  <si>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</si>
  <si>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</si>
  <si>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</si>
  <si>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</si>
  <si>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</si>
  <si>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</si>
  <si>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</si>
  <si>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</si>
  <si>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</si>
  <si>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</si>
  <si>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</si>
  <si>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</si>
  <si>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</si>
  <si>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</si>
  <si>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</si>
  <si>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</si>
  <si>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</si>
  <si>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</si>
  <si>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</si>
  <si>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</si>
  <si>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</si>
  <si>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</si>
  <si>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</si>
  <si>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</si>
  <si>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</si>
  <si>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</si>
  <si>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</si>
  <si>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</si>
  <si>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</si>
  <si>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</si>
  <si>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</si>
  <si>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</si>
  <si>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</si>
  <si>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</si>
  <si>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</si>
  <si>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</si>
  <si>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</si>
  <si>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</si>
  <si>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</si>
  <si>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</si>
  <si>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</si>
  <si>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</si>
  <si>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</si>
  <si>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</si>
  <si>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</si>
  <si>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</si>
  <si>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</si>
  <si>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</si>
  <si>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</si>
  <si>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</si>
  <si>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</si>
  <si>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</si>
  <si>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</si>
  <si>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</si>
  <si>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</si>
  <si>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</si>
  <si>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</si>
  <si>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</si>
  <si>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</si>
  <si>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</si>
  <si>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</si>
  <si>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</si>
  <si>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</si>
  <si>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</si>
  <si>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</si>
  <si>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</si>
  <si>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</si>
  <si>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</si>
  <si>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</si>
  <si>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</si>
  <si>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</si>
  <si>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</si>
  <si>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</si>
  <si>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</si>
  <si>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</si>
  <si>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</si>
  <si>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</si>
  <si>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</si>
  <si>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</si>
  <si>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</si>
  <si>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</si>
  <si>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</si>
  <si>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</si>
  <si>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</si>
  <si>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</si>
  <si>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</si>
  <si>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</si>
  <si>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</si>
  <si>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</si>
  <si>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</si>
  <si>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</si>
  <si>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</si>
  <si>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</si>
  <si>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</si>
  <si>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</si>
  <si>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</si>
  <si>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</si>
  <si>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</si>
  <si>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</si>
  <si>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</si>
  <si>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</si>
  <si>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</si>
  <si>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</si>
  <si>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</si>
  <si>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</si>
  <si>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</si>
  <si>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</si>
  <si>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</si>
  <si>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</si>
  <si>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</si>
  <si>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</si>
  <si>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</si>
  <si>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</si>
  <si>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</si>
  <si>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</si>
  <si>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</si>
  <si>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</si>
  <si>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</si>
  <si>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</si>
  <si>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</si>
  <si>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</si>
  <si>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</si>
  <si>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</si>
  <si>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</si>
  <si>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</si>
  <si>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</si>
  <si>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</si>
  <si>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</si>
  <si>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</si>
  <si>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</si>
  <si>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</si>
  <si>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</si>
  <si>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</si>
  <si>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</si>
  <si>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</si>
  <si>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</si>
  <si>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</si>
  <si>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</si>
  <si>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</si>
  <si>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</si>
  <si>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</si>
  <si>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</si>
  <si>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</si>
  <si>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</si>
  <si>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</si>
  <si>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</si>
  <si>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</si>
  <si>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</si>
  <si>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</si>
  <si>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</si>
  <si>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</si>
  <si>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</si>
  <si>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</si>
  <si>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</si>
  <si>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</si>
  <si>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</si>
  <si>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</si>
  <si>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</si>
  <si>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</si>
  <si>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</si>
  <si>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</si>
  <si>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</si>
  <si>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</si>
  <si>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</si>
  <si>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</si>
  <si>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</si>
  <si>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</si>
  <si>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</si>
  <si>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</si>
  <si>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</si>
  <si>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</si>
  <si>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</si>
  <si>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</si>
  <si>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</si>
  <si>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</si>
  <si>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</si>
  <si>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</si>
  <si>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</si>
  <si>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</si>
  <si>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</si>
  <si>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</si>
  <si>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</si>
  <si>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</si>
  <si>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</si>
  <si>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</si>
  <si>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</si>
  <si>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</si>
  <si>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</si>
  <si>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</si>
  <si>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</si>
  <si>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</si>
  <si>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</si>
  <si>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</si>
  <si>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</si>
  <si>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</si>
  <si>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</si>
  <si>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</si>
  <si>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</si>
  <si>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</si>
  <si>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</si>
  <si>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</si>
  <si>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</si>
  <si>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</si>
  <si>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</si>
  <si>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</si>
  <si>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</si>
  <si>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</si>
  <si>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</si>
  <si>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</si>
  <si>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</si>
  <si>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</si>
  <si>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</si>
  <si>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</si>
  <si>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</si>
  <si>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</si>
  <si>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</si>
  <si>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</si>
  <si>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</si>
  <si>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</si>
  <si>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</si>
  <si>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</si>
  <si>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</si>
  <si>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</si>
  <si>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</si>
  <si>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</si>
  <si>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</si>
  <si>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</si>
  <si>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</si>
  <si>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</si>
  <si>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</si>
  <si>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</si>
  <si>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</si>
  <si>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</si>
  <si>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</si>
  <si>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</si>
  <si>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</si>
  <si>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</si>
  <si>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</si>
  <si>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</si>
  <si>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</si>
  <si>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</si>
  <si>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</si>
  <si>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</si>
  <si>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</si>
  <si>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</si>
  <si>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</si>
  <si>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</si>
  <si>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</si>
  <si>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</si>
  <si>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</si>
  <si>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</si>
  <si>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</si>
  <si>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</si>
  <si>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</si>
  <si>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</si>
  <si>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</si>
  <si>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</si>
  <si>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</si>
  <si>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</si>
  <si>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</si>
  <si>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</si>
  <si>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</si>
  <si>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</si>
  <si>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</si>
  <si>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</si>
  <si>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</si>
  <si>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</si>
  <si>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</si>
  <si>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</si>
  <si>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</si>
  <si>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</si>
  <si>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</si>
  <si>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</si>
  <si>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</si>
  <si>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</si>
  <si>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</si>
  <si>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</si>
  <si>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</si>
  <si>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</si>
  <si>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</si>
  <si>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</si>
  <si>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</si>
  <si>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</si>
  <si>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</si>
  <si>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</si>
  <si>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</si>
  <si>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</si>
  <si>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</si>
  <si>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</si>
  <si>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</si>
  <si>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</si>
  <si>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</si>
  <si>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</si>
  <si>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</si>
  <si>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</si>
  <si>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</si>
  <si>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</si>
  <si>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</si>
  <si>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</si>
  <si>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</si>
  <si>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</si>
  <si>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</si>
  <si>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</si>
  <si>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</si>
  <si>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</si>
  <si>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</si>
  <si>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</si>
  <si>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</si>
  <si>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</si>
  <si>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</si>
  <si>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</si>
  <si>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</si>
  <si>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</si>
  <si>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</si>
  <si>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</si>
  <si>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</si>
  <si>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</si>
  <si>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</si>
  <si>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</si>
  <si>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</si>
  <si>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</si>
  <si>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</si>
  <si>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</si>
  <si>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</si>
  <si>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</si>
  <si>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</si>
  <si>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</si>
  <si>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</si>
  <si>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</si>
  <si>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</si>
  <si>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</si>
  <si>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</si>
  <si>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</si>
  <si>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</si>
  <si>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</si>
  <si>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</si>
  <si>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</si>
  <si>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</si>
  <si>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</si>
  <si>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</si>
  <si>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</si>
  <si>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</si>
  <si>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</si>
  <si>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</si>
  <si>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</si>
  <si>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</si>
  <si>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</si>
  <si>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</si>
  <si>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</si>
  <si>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</si>
  <si>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</si>
  <si>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</si>
  <si>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</si>
  <si>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</si>
  <si>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</si>
  <si>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</si>
  <si>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</si>
  <si>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</si>
  <si>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</si>
  <si>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</si>
  <si>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</si>
  <si>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</si>
  <si>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</si>
  <si>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</si>
  <si>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</si>
  <si>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</si>
  <si>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</si>
  <si>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</si>
  <si>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</si>
  <si>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</si>
  <si>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</si>
  <si>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</si>
  <si>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</si>
  <si>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</si>
  <si>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</si>
  <si>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</si>
  <si>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</si>
  <si>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</si>
  <si>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</si>
  <si>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</si>
  <si>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</si>
  <si>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</si>
  <si>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</si>
  <si>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</si>
  <si>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</si>
  <si>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</si>
  <si>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</si>
  <si>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</si>
  <si>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</si>
  <si>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</si>
  <si>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</si>
  <si>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</si>
  <si>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</si>
  <si>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</si>
  <si>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</si>
  <si>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</si>
  <si>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</si>
  <si>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</si>
  <si>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</si>
  <si>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</si>
  <si>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</si>
  <si>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</si>
  <si>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</si>
  <si>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</si>
  <si>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</si>
  <si>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</si>
  <si>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</si>
  <si>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</si>
  <si>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</si>
  <si>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</si>
  <si>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</si>
  <si>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</si>
  <si>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</si>
  <si>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</si>
  <si>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</si>
  <si>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</si>
  <si>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</si>
  <si>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</si>
  <si>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</si>
  <si>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</si>
  <si>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</si>
  <si>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</si>
  <si>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</si>
  <si>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</si>
  <si>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</si>
  <si>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</si>
  <si>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</si>
  <si>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</si>
  <si>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</si>
  <si>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</si>
  <si>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</si>
  <si>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</si>
  <si>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</si>
  <si>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</si>
  <si>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</si>
  <si>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</si>
  <si>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</si>
  <si>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</si>
  <si>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</si>
  <si>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</si>
  <si>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</si>
  <si>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</si>
  <si>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</si>
  <si>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</si>
  <si>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</si>
  <si>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</si>
  <si>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</si>
  <si>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</si>
  <si>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</si>
  <si>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</si>
  <si>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</si>
  <si>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</si>
  <si>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</si>
  <si>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</si>
  <si>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</si>
  <si>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</si>
  <si>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</si>
  <si>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</si>
  <si>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</si>
  <si>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</si>
  <si>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</si>
  <si>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</si>
  <si>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</si>
  <si>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</si>
  <si>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</si>
  <si>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</si>
  <si>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</si>
  <si>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</si>
  <si>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</si>
  <si>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</si>
  <si>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</si>
  <si>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</si>
  <si>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</si>
  <si>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</si>
  <si>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</si>
  <si>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</si>
  <si>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</si>
  <si>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</si>
  <si>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</si>
  <si>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</si>
  <si>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</si>
  <si>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</si>
  <si>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</si>
  <si>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</si>
  <si>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</si>
  <si>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</si>
  <si>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</si>
  <si>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</si>
  <si>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</si>
  <si>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</si>
  <si>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</si>
  <si>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</si>
  <si>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</si>
  <si>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</si>
  <si>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</si>
  <si>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</si>
  <si>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</si>
  <si>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</si>
  <si>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</si>
  <si>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</si>
  <si>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</si>
  <si>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</si>
  <si>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</si>
  <si>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</si>
  <si>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</si>
  <si>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</si>
  <si>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</si>
  <si>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</si>
  <si>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</si>
  <si>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</si>
  <si>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</si>
  <si>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</si>
  <si>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</si>
  <si>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</si>
  <si>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</si>
  <si>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</si>
  <si>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</si>
  <si>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</si>
  <si>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</si>
  <si>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</si>
  <si>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</si>
  <si>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</si>
  <si>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</si>
  <si>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</si>
  <si>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</si>
  <si>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</si>
  <si>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</si>
  <si>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</si>
  <si>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</si>
  <si>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</si>
  <si>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</si>
  <si>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</si>
  <si>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</si>
  <si>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</si>
  <si>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</si>
  <si>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</si>
  <si>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</si>
  <si>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</si>
  <si>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</si>
  <si>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</si>
  <si>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</si>
  <si>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</si>
  <si>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</si>
  <si>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</si>
  <si>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</si>
  <si>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</si>
  <si>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</si>
  <si>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</si>
  <si>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</si>
  <si>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</si>
  <si>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</si>
  <si>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</si>
  <si>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</si>
  <si>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</si>
  <si>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</si>
  <si>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</si>
  <si>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</si>
  <si>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</si>
  <si>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</si>
  <si>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</si>
  <si>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</si>
  <si>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</si>
  <si>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</si>
  <si>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</si>
  <si>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</si>
  <si>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</si>
  <si>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</si>
  <si>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</si>
  <si>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</si>
  <si>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</si>
  <si>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</si>
  <si>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</si>
  <si>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</si>
  <si>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</si>
  <si>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</si>
  <si>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</si>
  <si>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</si>
  <si>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</si>
  <si>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</si>
  <si>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</si>
  <si>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</si>
  <si>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</si>
  <si>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</si>
  <si>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</si>
  <si>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</si>
  <si>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</si>
  <si>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</si>
  <si>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</si>
  <si>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</si>
  <si>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</si>
  <si>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</si>
  <si>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</si>
  <si>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</si>
  <si>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</si>
  <si>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</si>
  <si>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</si>
  <si>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</si>
  <si>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</si>
  <si>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</si>
  <si>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</si>
  <si>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</si>
  <si>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</si>
  <si>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</si>
  <si>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</si>
  <si>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</si>
  <si>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</si>
  <si>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</si>
  <si>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</si>
  <si>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</si>
  <si>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</si>
  <si>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</si>
  <si>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</si>
  <si>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</si>
  <si>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</si>
  <si>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</si>
  <si>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</si>
  <si>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</si>
  <si>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</si>
  <si>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</si>
  <si>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</si>
  <si>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</si>
  <si>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</si>
  <si>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</si>
  <si>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</si>
  <si>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</si>
  <si>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</si>
  <si>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</si>
  <si>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</si>
  <si>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</si>
  <si>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</si>
  <si>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</si>
  <si>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</si>
  <si>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</si>
  <si>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</si>
  <si>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</si>
  <si>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</si>
  <si>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</si>
  <si>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</si>
  <si>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</si>
  <si>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</si>
  <si>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</si>
  <si>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</si>
  <si>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</si>
  <si>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</si>
  <si>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</si>
  <si>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</si>
  <si>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</si>
  <si>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</si>
  <si>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</si>
  <si>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</si>
  <si>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</si>
  <si>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</si>
  <si>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</si>
  <si>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</si>
  <si>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</si>
  <si>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</si>
  <si>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</si>
  <si>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</si>
  <si>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</si>
  <si>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</si>
  <si>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</si>
  <si>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</si>
  <si>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</si>
  <si>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</si>
  <si>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</si>
  <si>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</si>
  <si>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</si>
  <si>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</si>
  <si>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</si>
  <si>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</si>
  <si>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</si>
  <si>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</si>
  <si>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</si>
  <si>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</si>
  <si>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</si>
  <si>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</si>
  <si>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</si>
  <si>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</si>
  <si>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</si>
  <si>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</si>
  <si>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</si>
  <si>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</si>
  <si>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</si>
  <si>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</si>
  <si>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</si>
  <si>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</si>
  <si>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</si>
  <si>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</si>
  <si>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</si>
  <si>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</si>
  <si>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</si>
  <si>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</si>
  <si>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</si>
  <si>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</si>
  <si>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</si>
  <si>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</si>
  <si>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</si>
  <si>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</si>
  <si>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</si>
  <si>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</si>
  <si>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</si>
  <si>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</si>
  <si>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</si>
  <si>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</si>
  <si>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</si>
  <si>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</si>
  <si>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</si>
  <si>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</si>
  <si>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</si>
  <si>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</si>
  <si>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</si>
  <si>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</si>
  <si>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</si>
  <si>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</si>
  <si>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</si>
  <si>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</si>
  <si>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</si>
  <si>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</si>
  <si>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</si>
  <si>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</si>
  <si>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</si>
  <si>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</si>
  <si>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</si>
  <si>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</si>
  <si>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</si>
  <si>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</si>
  <si>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</si>
  <si>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</si>
  <si>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</si>
  <si>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</si>
  <si>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</si>
  <si>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</si>
  <si>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</si>
  <si>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</si>
  <si>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</si>
  <si>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</si>
  <si>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</si>
  <si>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</si>
  <si>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</si>
  <si>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</si>
  <si>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</si>
  <si>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</si>
  <si>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</si>
  <si>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</si>
  <si>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</si>
  <si>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</si>
  <si>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</si>
  <si>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</si>
  <si>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</si>
  <si>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</si>
  <si>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</si>
  <si>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</si>
  <si>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</si>
  <si>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</si>
  <si>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</si>
  <si>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</si>
  <si>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</si>
  <si>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</si>
  <si>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</si>
  <si>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</si>
  <si>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</si>
  <si>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</si>
  <si>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</si>
  <si>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</si>
  <si>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</si>
  <si>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</si>
  <si>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</si>
  <si>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</si>
  <si>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</si>
  <si>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</si>
  <si>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</si>
  <si>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</si>
  <si>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</si>
  <si>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</si>
  <si>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</si>
  <si>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</si>
  <si>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</si>
  <si>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</si>
  <si>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</si>
  <si>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</si>
  <si>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</si>
  <si>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</si>
  <si>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</si>
  <si>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</si>
  <si>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</si>
  <si>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</si>
  <si>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</si>
  <si>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</si>
  <si>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</si>
  <si>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</si>
  <si>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</si>
  <si>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</si>
  <si>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</si>
  <si>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</si>
  <si>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</si>
  <si>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</si>
  <si>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</si>
  <si>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</si>
  <si>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</si>
  <si>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</si>
  <si>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</si>
  <si>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</si>
  <si>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</si>
  <si>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</si>
  <si>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</si>
  <si>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</si>
  <si>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</si>
  <si>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</si>
  <si>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</si>
  <si>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</si>
  <si>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</si>
  <si>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</si>
  <si>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</si>
  <si>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</si>
  <si>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</si>
  <si>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</si>
  <si>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</si>
  <si>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</si>
  <si>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</si>
  <si>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</si>
  <si>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</si>
  <si>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</si>
  <si>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</si>
  <si>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</si>
  <si>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</si>
  <si>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</si>
  <si>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</si>
  <si>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</si>
  <si>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</si>
  <si>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</si>
  <si>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</si>
  <si>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</si>
  <si>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</si>
  <si>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</si>
  <si>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</si>
  <si>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</si>
  <si>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</si>
  <si>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</si>
  <si>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</si>
  <si>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</si>
  <si>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</si>
  <si>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</si>
  <si>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</si>
  <si>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</si>
  <si>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</si>
  <si>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</si>
  <si>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</si>
  <si>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</si>
  <si>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</si>
  <si>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</si>
  <si>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</si>
  <si>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</si>
  <si>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</si>
  <si>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</si>
  <si>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</si>
  <si>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</si>
  <si>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</si>
  <si>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</si>
  <si>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</si>
  <si>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</si>
  <si>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</si>
  <si>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</si>
  <si>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</si>
  <si>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</si>
  <si>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</si>
  <si>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</si>
  <si>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</si>
  <si>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</si>
  <si>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</si>
  <si>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</si>
  <si>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</si>
  <si>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</si>
  <si>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</si>
  <si>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</si>
  <si>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</si>
  <si>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</si>
  <si>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</si>
  <si>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</si>
  <si>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</si>
  <si>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</si>
  <si>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</si>
  <si>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</si>
  <si>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</si>
  <si>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</si>
  <si>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</si>
  <si>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</si>
  <si>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</si>
  <si>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PCM-20251120-00000587</t>
  </si>
  <si>
    <t>team moved need 110 min</t>
  </si>
  <si>
    <t>TT-20251119-02139 / no pcm</t>
  </si>
  <si>
    <t>site down again , 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</si>
  <si>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</si>
  <si>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</si>
  <si>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</si>
  <si>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</si>
  <si>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</si>
  <si>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</si>
  <si>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</si>
  <si>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</si>
  <si>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</si>
  <si>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</si>
  <si>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</si>
  <si>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</si>
  <si>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</si>
  <si>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</si>
  <si>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</si>
  <si>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</si>
  <si>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</si>
  <si>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</si>
  <si>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</si>
  <si>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</si>
  <si>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</si>
  <si>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</si>
  <si>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</si>
  <si>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</si>
  <si>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</si>
  <si>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</si>
  <si>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</si>
  <si>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</si>
  <si>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</si>
  <si>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</si>
  <si>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</si>
  <si>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</si>
  <si>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</si>
  <si>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</si>
  <si>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</si>
  <si>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</si>
  <si>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</si>
  <si>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</si>
  <si>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</si>
  <si>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</si>
  <si>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</si>
  <si>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</si>
  <si>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</si>
  <si>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</si>
  <si>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</si>
  <si>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</si>
  <si>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</si>
  <si>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</si>
  <si>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</si>
  <si>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</si>
  <si>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</si>
  <si>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</si>
  <si>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</si>
  <si>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</si>
  <si>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</si>
  <si>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</si>
  <si>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</si>
  <si>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</si>
  <si>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</si>
  <si>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</si>
  <si>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</si>
  <si>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</si>
  <si>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</si>
  <si>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</si>
  <si>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</si>
  <si>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</si>
  <si>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</si>
  <si>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</si>
  <si>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</si>
  <si>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</si>
  <si>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</si>
  <si>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</si>
  <si>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</si>
  <si>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</si>
  <si>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</si>
  <si>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</si>
  <si>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</si>
  <si>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</si>
  <si>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</si>
  <si>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</si>
  <si>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</si>
  <si>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</si>
  <si>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PCM-20251120-00000670</t>
  </si>
  <si>
    <t>ETA 15 min</t>
  </si>
  <si>
    <t>PCM-20251120-00000778</t>
  </si>
  <si>
    <t xml:space="preserve">Restored by PG </t>
  </si>
  <si>
    <t>PCM-20251120-00000850</t>
  </si>
  <si>
    <t xml:space="preserve">ETA 75 min </t>
  </si>
  <si>
    <t xml:space="preserve"> </t>
  </si>
  <si>
    <t xml:space="preserve"> PCM-20250215-00000830 </t>
  </si>
  <si>
    <t>LTE site still down and  site located in aramco area access issue need special permission</t>
  </si>
  <si>
    <t>PCM-20251120-00000555</t>
  </si>
  <si>
    <t>Sceco power cut due to contract issue with Sceco company, cannot connected pg due to parking issue</t>
  </si>
  <si>
    <t>PCM-20251120-00000789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</si>
  <si>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</si>
  <si>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</si>
  <si>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</si>
  <si>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</si>
  <si>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</si>
  <si>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</si>
  <si>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</si>
  <si>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</si>
  <si>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</si>
  <si>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EM Team on the way ETA: 30 Mins</t>
  </si>
  <si>
    <t>PCM-20251120-00000841</t>
  </si>
  <si>
    <t>NO PCM</t>
  </si>
  <si>
    <t>ETA 30 mins</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</si>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</sst>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4" dataDxfId="173" headerRowBorderDxfId="171" tableBorderDxfId="172" totalsRowBorderDxfId="170">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4" totalsRowShown="0" headerRowDxfId="157" dataDxfId="156" headerRowBorderDxfId="154" tableBorderDxfId="155" totalsRowBorderDxfId="153">
  <autoFilter ref="A1:CJ1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1" totalsRowShown="0" headerRowDxfId="48" dataDxfId="47" headerRowBorderDxfId="45" tableBorderDxfId="46" totalsRowBorderDxfId="44">
  <autoFilter ref="A1:L4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3" totalsRowShown="0" headerRowDxfId="31" dataDxfId="30" headerRowBorderDxfId="28" tableBorderDxfId="29">
  <autoFilter ref="A1:L1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0" totalsRowShown="0" headerRowDxfId="15" dataDxfId="14" headerRowBorderDxfId="12" tableBorderDxfId="13">
  <autoFilter ref="A1:L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318.46968564814597</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11783</v>
      </c>
      <c r="E3" s="142" t="s">
        <v>39021</v>
      </c>
      <c r="F3" s="143">
        <v>45981.328993055555</v>
      </c>
      <c r="G3" s="144">
        <f ca="1">IFERROR(NOW()-F3,"-")</f>
        <v>8.9118518517352641E-2</v>
      </c>
      <c r="H3" s="143">
        <v>45981.323993055557</v>
      </c>
      <c r="I3" s="141" t="str">
        <f>IFERROR(VLOOKUP(D3,DB!A:F,6,0),"")</f>
        <v>SCECO</v>
      </c>
      <c r="J3" s="141" t="str">
        <f>IFERROR(VLOOKUP(D3,DB!A:G,7,0),"")</f>
        <v>Dead</v>
      </c>
      <c r="K3" s="145" t="s">
        <v>39024</v>
      </c>
      <c r="L3" s="146" t="str">
        <f>IFERROR(VLOOKUP(D3,DB!A:I,9,0),"")</f>
        <v>Latis</v>
      </c>
    </row>
    <row r="4" spans="1:15" ht="15" customHeight="1">
      <c r="A4" s="140" t="s">
        <v>39025</v>
      </c>
      <c r="B4" s="141" t="str">
        <f>IFERROR(VLOOKUP(D4,DB!A:K,11,0),"")</f>
        <v>R1</v>
      </c>
      <c r="C4" s="141">
        <v>1</v>
      </c>
      <c r="D4" s="133" t="s">
        <v>2199</v>
      </c>
      <c r="E4" s="142" t="s">
        <v>39021</v>
      </c>
      <c r="F4" s="143"/>
      <c r="G4" s="144">
        <f ca="1">IFERROR(NOW()-F4,"-")</f>
        <v>45981.418111574072</v>
      </c>
      <c r="H4" s="143">
        <v>45981.338564814818</v>
      </c>
      <c r="I4" s="141" t="str">
        <f>IFERROR(VLOOKUP(D4,DB!A:F,6,0),"")</f>
        <v>SCECO</v>
      </c>
      <c r="J4" s="141" t="str">
        <f>IFERROR(VLOOKUP(D4,DB!A:G,7,0),"")</f>
        <v>Vandalized</v>
      </c>
      <c r="K4" s="145" t="s">
        <v>39026</v>
      </c>
      <c r="L4" s="146" t="str">
        <f>IFERROR(VLOOKUP(D4,DB!A:I,9,0),"")</f>
        <v>Zain</v>
      </c>
    </row>
    <row r="5" spans="1:15" ht="15" customHeight="1">
      <c r="A5" s="140"/>
      <c r="B5" s="141" t="str">
        <f>IFERROR(VLOOKUP(D5,DB!A:K,11,0),"")</f>
        <v/>
      </c>
      <c r="C5" s="141"/>
      <c r="D5" s="133"/>
      <c r="E5" s="142"/>
      <c r="F5" s="143"/>
      <c r="G5" s="144">
        <f ca="1">IFERROR(NOW()-F5,"-")</f>
        <v>45981.418111574072</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45981.418111574072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45981.418111574072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45981.418111574072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45981.418111574072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45981.418111574072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45981.418111574072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45981.418111574072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45981.418111574072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45981.418111574072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45981.418111574072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45981.418111574072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45981.418111574072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45981.418111574072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45981.418111574072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45981.418111574072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45981.418111574072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45981.418111574072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45981.418111574072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45981.418111574072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45981.418111574072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45981.418111574072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45981.418111574072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45981.418111574072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45981.418111574072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45981.418111574072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45981.418111574072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45981.418111574072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45981.418111574072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45981.418111574072</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45981.418111574072</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45981.418111574072</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45981.418111574072</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45981.418111574072</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45981.418111574072</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45981.418111574072</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45981.418111574072</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45981.418111574072</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45981.418111574072</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45981.418111574072</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45981.418111574072</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45981.418111574072</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45981.418111574072</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45981.418111574072</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45981.418111574072</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45981.418111574072</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45981.418111574072</v>
      </c>
      <c r="H51" s="143"/>
      <c r="I51" s="141" t="str">
        <f>IFERROR(VLOOKUP(D51,DB!A:F,6,0),"")</f>
        <v/>
      </c>
      <c r="J51" s="141" t="str">
        <f>IFERROR(VLOOKUP(D51,DB!A:G,7,0),"")</f>
        <v/>
      </c>
      <c r="K51" s="145"/>
      <c r="L51" s="146" t="str">
        <f>IFERROR(VLOOKUP(D51,DB!A:I,9,0),"")</f>
        <v/>
      </c>
    </row>
    <row r="52" spans="1:12" ht="15" customHeight="1">
      <c r="A52" s="140"/>
      <c r="B52" s="141" t="str">
        <f>IFERROR(VLOOKUP(D52,DB!A:K,11,0),"")</f>
        <v/>
      </c>
      <c r="C52" s="141"/>
      <c r="D52" s="133"/>
      <c r="E52" s="142"/>
      <c r="F52" s="143"/>
      <c r="G52" s="144">
        <f ca="1">IFERROR(NOW()-F52,"-")</f>
        <v>45981.418111574072</v>
      </c>
      <c r="H52" s="143"/>
      <c r="I52" s="141" t="str">
        <f>IFERROR(VLOOKUP(D52,DB!A:F,6,0),"")</f>
        <v/>
      </c>
      <c r="J52" s="141" t="str">
        <f>IFERROR(VLOOKUP(D52,DB!A:G,7,0),"")</f>
        <v/>
      </c>
      <c r="K52" s="145"/>
      <c r="L52" s="146" t="str">
        <f>IFERROR(VLOOKUP(D52,DB!A:I,9,0),"")</f>
        <v/>
      </c>
    </row>
    <row r="53" spans="1:12" ht="15" customHeight="1">
      <c r="A53" s="140"/>
      <c r="B53" s="141" t="str">
        <f>IFERROR(VLOOKUP(D53,DB!A:K,11,0),"")</f>
        <v/>
      </c>
      <c r="C53" s="141"/>
      <c r="D53" s="133"/>
      <c r="E53" s="142"/>
      <c r="F53" s="143"/>
      <c r="G53" s="144">
        <f ca="1">IFERROR(NOW()-F53,"-")</f>
        <v>45981.418111574072</v>
      </c>
      <c r="H53" s="143"/>
      <c r="I53" s="141" t="str">
        <f>IFERROR(VLOOKUP(D53,DB!A:F,6,0),"")</f>
        <v/>
      </c>
      <c r="J53" s="141" t="str">
        <f>IFERROR(VLOOKUP(D53,DB!A:G,7,0),"")</f>
        <v/>
      </c>
      <c r="K53" s="145"/>
      <c r="L53" s="146" t="str">
        <f>IFERROR(VLOOKUP(D53,DB!A:I,9,0),"")</f>
        <v/>
      </c>
    </row>
    <row r="54" spans="1:12" ht="15" customHeight="1">
      <c r="A54" s="140"/>
      <c r="B54" s="141" t="str">
        <f>IFERROR(VLOOKUP(D54,DB!A:K,11,0),"")</f>
        <v/>
      </c>
      <c r="C54" s="141"/>
      <c r="D54" s="133"/>
      <c r="E54" s="142"/>
      <c r="F54" s="143"/>
      <c r="G54" s="144">
        <f ca="1">IFERROR(NOW()-F54,"-")</f>
        <v>45981.418111574072</v>
      </c>
      <c r="H54" s="143"/>
      <c r="I54" s="141" t="str">
        <f>IFERROR(VLOOKUP(D54,DB!A:F,6,0),"")</f>
        <v/>
      </c>
      <c r="J54" s="141" t="str">
        <f>IFERROR(VLOOKUP(D54,DB!A:G,7,0),"")</f>
        <v/>
      </c>
      <c r="K54" s="145"/>
      <c r="L54" s="146" t="str">
        <f>IFERROR(VLOOKUP(D54,DB!A:I,9,0),"")</f>
        <v/>
      </c>
    </row>
    <row r="55" spans="1:12" ht="15" customHeight="1">
      <c r="A55" s="140"/>
      <c r="B55" s="141" t="str">
        <f>IFERROR(VLOOKUP(D55,DB!A:K,11,0),"")</f>
        <v/>
      </c>
      <c r="C55" s="141"/>
      <c r="D55" s="133"/>
      <c r="E55" s="142"/>
      <c r="F55" s="143"/>
      <c r="G55" s="144">
        <f ca="1">IFERROR(NOW()-F55,"-")</f>
        <v>45981.418111574072</v>
      </c>
      <c r="H55" s="143"/>
      <c r="I55" s="141" t="str">
        <f>IFERROR(VLOOKUP(D55,DB!A:F,6,0),"")</f>
        <v/>
      </c>
      <c r="J55" s="141" t="str">
        <f>IFERROR(VLOOKUP(D55,DB!A:G,7,0),"")</f>
        <v/>
      </c>
      <c r="K55" s="145"/>
      <c r="L55" s="146" t="str">
        <f>IFERROR(VLOOKUP(D55,DB!A:I,9,0),"")</f>
        <v/>
      </c>
    </row>
    <row r="56" spans="1:12" ht="15" customHeight="1">
      <c r="A56" s="140"/>
      <c r="B56" s="141" t="str">
        <f>IFERROR(VLOOKUP(D56,DB!A:K,11,0),"")</f>
        <v/>
      </c>
      <c r="C56" s="141"/>
      <c r="D56" s="133"/>
      <c r="E56" s="142"/>
      <c r="F56" s="143"/>
      <c r="G56" s="144">
        <f ca="1">IFERROR(NOW()-F56,"-")</f>
        <v>45981.418111574072</v>
      </c>
      <c r="H56" s="143"/>
      <c r="I56" s="141" t="str">
        <f>IFERROR(VLOOKUP(D56,DB!A:F,6,0),"")</f>
        <v/>
      </c>
      <c r="J56" s="141" t="str">
        <f>IFERROR(VLOOKUP(D56,DB!A:G,7,0),"")</f>
        <v/>
      </c>
      <c r="K56" s="145"/>
      <c r="L56" s="146" t="str">
        <f>IFERROR(VLOOKUP(D56,DB!A:I,9,0),"")</f>
        <v/>
      </c>
    </row>
    <row r="57" spans="1:12" ht="15" customHeight="1">
      <c r="A57" s="140"/>
      <c r="B57" s="141" t="str">
        <f>IFERROR(VLOOKUP(D57,DB!A:K,11,0),"")</f>
        <v/>
      </c>
      <c r="C57" s="141"/>
      <c r="D57" s="133"/>
      <c r="E57" s="142"/>
      <c r="F57" s="143"/>
      <c r="G57" s="144">
        <f ca="1">IFERROR(NOW()-F57,"-")</f>
        <v>45981.418111574072</v>
      </c>
      <c r="H57" s="143"/>
      <c r="I57" s="141" t="str">
        <f>IFERROR(VLOOKUP(D57,DB!A:F,6,0),"")</f>
        <v/>
      </c>
      <c r="J57" s="141" t="str">
        <f>IFERROR(VLOOKUP(D57,DB!A:G,7,0),"")</f>
        <v/>
      </c>
      <c r="K57" s="145"/>
      <c r="L57" s="146" t="str">
        <f>IFERROR(VLOOKUP(D57,DB!A:I,9,0),"")</f>
        <v/>
      </c>
    </row>
    <row r="58" spans="1:12" ht="15" customHeight="1">
      <c r="A58" s="140"/>
      <c r="B58" s="141" t="str">
        <f>IFERROR(VLOOKUP(D58,DB!A:K,11,0),"")</f>
        <v/>
      </c>
      <c r="C58" s="141"/>
      <c r="D58" s="133"/>
      <c r="E58" s="142"/>
      <c r="F58" s="143"/>
      <c r="G58" s="144">
        <f ca="1">IFERROR(NOW()-F58,"-")</f>
        <v>45981.418111574072</v>
      </c>
      <c r="H58" s="143"/>
      <c r="I58" s="141" t="str">
        <f>IFERROR(VLOOKUP(D58,DB!A:F,6,0),"")</f>
        <v/>
      </c>
      <c r="J58" s="141" t="str">
        <f>IFERROR(VLOOKUP(D58,DB!A:G,7,0),"")</f>
        <v/>
      </c>
      <c r="K58" s="145"/>
      <c r="L58" s="146" t="str">
        <f>IFERROR(VLOOKUP(D58,DB!A:I,9,0),"")</f>
        <v/>
      </c>
    </row>
    <row r="59" spans="1:12" ht="15" customHeight="1">
      <c r="A59" s="140"/>
      <c r="B59" s="141" t="str">
        <f>IFERROR(VLOOKUP(D59,DB!A:K,11,0),"")</f>
        <v/>
      </c>
      <c r="C59" s="141"/>
      <c r="D59" s="133"/>
      <c r="E59" s="142"/>
      <c r="F59" s="143"/>
      <c r="G59" s="144">
        <f ca="1">IFERROR(NOW()-F59,"-")</f>
        <v>45981.418111574072</v>
      </c>
      <c r="H59" s="143"/>
      <c r="I59" s="141" t="str">
        <f>IFERROR(VLOOKUP(D59,DB!A:F,6,0),"")</f>
        <v/>
      </c>
      <c r="J59" s="141" t="str">
        <f>IFERROR(VLOOKUP(D59,DB!A:G,7,0),"")</f>
        <v/>
      </c>
      <c r="K59" s="145"/>
      <c r="L59" s="146" t="str">
        <f>IFERROR(VLOOKUP(D59,DB!A:I,9,0),"")</f>
        <v/>
      </c>
    </row>
    <row r="60" spans="1:12" ht="15" customHeight="1">
      <c r="A60" s="147"/>
      <c r="B60" s="134" t="str">
        <f>IFERROR(VLOOKUP(D60,DB!A:K,11,0),"")</f>
        <v/>
      </c>
      <c r="C60" s="134"/>
      <c r="D60" s="148"/>
      <c r="E60" s="135"/>
      <c r="F60" s="136"/>
      <c r="G60" s="137">
        <f ca="1">IFERROR(NOW()-F60,"-")</f>
        <v>45981.418111574072</v>
      </c>
      <c r="H60" s="136"/>
      <c r="I60" s="134" t="str">
        <f>IFERROR(VLOOKUP(D60,DB!A:F,6,0),"")</f>
        <v/>
      </c>
      <c r="J60" s="134" t="str">
        <f>IFERROR(VLOOKUP(D60,DB!A:G,7,0),"")</f>
        <v/>
      </c>
      <c r="K60" s="138"/>
      <c r="L60" s="139" t="str">
        <f>IFERROR(VLOOKUP(D60,DB!A:I,9,0),"")</f>
        <v/>
      </c>
    </row>
  </sheetData>
  <customSheetViews>
    <customSheetView guid="{F6042A99-DD27-4453-835D-0834D95730CC}" filter="1" showAutoFilter="1">
      <pageMargins left="0" right="0" top="0" bottom="0" header="0" footer="0"/>
      <autoFilter ref="B1:M1" xr:uid="{525066DE-F341-4C71-8A58-82F2E09E43BB}"/>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4"/>
  <sheetViews>
    <sheetView workbookViewId="0">
      <pane ySplit="1" topLeftCell="J9" activePane="bottomLeft" state="frozen"/>
      <selection pane="bottomLeft"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7"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156.41827361111064</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2</v>
      </c>
      <c r="D4" s="19" t="s">
        <v>373</v>
      </c>
      <c r="E4" s="84" t="s">
        <v>39021</v>
      </c>
      <c r="F4" s="103">
        <v>45981.353067129632</v>
      </c>
      <c r="G4" s="104">
        <f ca="1">IFERROR(NOW()-F4,"-")</f>
        <v>6.5044444439990912E-2</v>
      </c>
      <c r="H4" s="103">
        <v>45981.332928240743</v>
      </c>
      <c r="I4" s="18" t="str">
        <f>IFERROR(VLOOKUP(D4,DB!A:F,6,0),"")</f>
        <v>SCECO</v>
      </c>
      <c r="J4" s="18" t="str">
        <f>IFERROR(VLOOKUP(D4,DB!A:G,7,0),"")</f>
        <v>Vandalized</v>
      </c>
      <c r="K4" s="19" t="s">
        <v>39110</v>
      </c>
      <c r="L4" s="18" t="str">
        <f>IFERROR(VLOOKUP(D4,DB!A:I,9,0),"")</f>
        <v>Zain</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39111</v>
      </c>
      <c r="B5" s="18" t="str">
        <f>IFERROR(VLOOKUP(D5,DB!A:K,11,0),"")</f>
        <v>R2</v>
      </c>
      <c r="C5" s="18">
        <v>2</v>
      </c>
      <c r="D5" s="18" t="s">
        <v>25918</v>
      </c>
      <c r="E5" s="84" t="s">
        <v>39021</v>
      </c>
      <c r="F5" s="103">
        <v>45981.371932870374</v>
      </c>
      <c r="G5" s="104">
        <f ca="1">IFERROR(NOW()-F5,"-")</f>
        <v>4.6178703698387835E-2</v>
      </c>
      <c r="H5" s="103">
        <v>45981.343460648146</v>
      </c>
      <c r="I5" s="18" t="str">
        <f>IFERROR(VLOOKUP(D5,DB!A:F,6,0),"")</f>
        <v>SCECO</v>
      </c>
      <c r="J5" s="18" t="str">
        <f>IFERROR(VLOOKUP(D5,DB!A:G,7,0),"")</f>
        <v>Weak</v>
      </c>
      <c r="K5" s="85"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39113</v>
      </c>
      <c r="B6" s="18" t="str">
        <f>IFERROR(VLOOKUP(D6,DB!A:K,11,0),"")</f>
        <v>R2</v>
      </c>
      <c r="C6" s="18">
        <v>1</v>
      </c>
      <c r="D6" s="18" t="s">
        <v>22400</v>
      </c>
      <c r="E6" s="102" t="s">
        <v>39021</v>
      </c>
      <c r="F6" s="103">
        <v>45981.396006944444</v>
      </c>
      <c r="G6" s="104">
        <f ca="1">IFERROR(NOW()-F6,"-")</f>
        <v>2.2104629628302064E-2</v>
      </c>
      <c r="H6" s="149">
        <v>45981.390810185185</v>
      </c>
      <c r="I6" s="18" t="str">
        <f>IFERROR(VLOOKUP(D6,DB!A:F,6,0),"")</f>
        <v>SCECO</v>
      </c>
      <c r="J6" s="18" t="str">
        <f>IFERROR(VLOOKUP(D6,DB!A:G,7,0),"")</f>
        <v>Weak</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45981.418111574072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45981.418111574072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45981.418111574072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45981.418111574072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45981.418111574072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45981.418111574072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45981.418111574072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45981.418111574072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45981.418111574072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45981.418111574072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45981.418111574072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45981.418111574072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45981.418111574072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45981.418111574072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45981.418111574072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45981.418111574072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45981.418111574072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45981.418111574072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45981.418111574072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45981.418111574072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45981.418111574072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45981.418111574072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45981.418111574072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45981.418111574072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45981.418111574072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45981.418111574072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45981.418111574072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45981.418111574072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45981.418111574072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45981.418111574072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45981.418111574072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45981.418111574072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45981.418111574072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45981.418111574072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45981.418111574072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45981.418111574072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45981.418111574072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45981.418111574072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45981.418111574072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45981.418111574072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45981.418111574072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45981.418111574072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45981.418111574072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45981.418111574072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45981.418111574072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45981.418111574072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45981.418111574072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45981.418111574072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45981.418111574072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45981.418111574072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45981.418111574072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45981.418111574072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45981.418111574072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45981.418111574072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45981.418111574072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45981.418111574072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45981.418111574072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45981.418111574072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45981.418111574072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45981.418111574072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45981.418111574072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45981.418111574072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45981.418111574072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45981.418111574072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45981.418111574072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45981.418111574072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45981.418111574072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45981.418111574072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45981.418111574072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45981.418111574072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45981.418111574072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45981.418111574072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45981.418111574072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45981.418111574072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45981.418111574072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45981.418111574072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45981.418111574072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45981.418111574072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45981.418111574072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45981.418111574072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45981.418111574072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45981.418111574072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45981.418111574072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45981.418111574072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45981.418111574072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45981.418111574072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45981.418111574072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45981.418111574072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45981.418111574072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45981.418111574072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45981.418111574072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45981.418111574072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45981.418111574072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45981.418111574072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45981.418111574072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45981.418111574072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45981.418111574072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45981.418111574072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45981.418111574072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45981.418111574072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45981.418111574072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45981.418111574072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45981.418111574072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45981.418111574072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45981.418111574072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45981.418111574072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45981.418111574072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45981.418111574072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45981.418111574072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45981.418111574072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45981.418111574072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45981.418111574072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45981.418111574072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45981.418111574072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45981.418111574072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45981.418111574072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45981.418111574072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45981.418111574072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45981.418111574072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45981.418111574072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45981.418111574072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45981.418111574072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45981.418111574072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45981.418111574072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45981.418111574072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45981.418111574072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45981.418111574072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45981.418111574072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45981.418111574072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45981.418111574072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45981.418111574072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45981.418111574072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45981.418111574072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45981.418111574072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45981.418111574072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45981.418111574072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45981.418111574072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45981.418111574072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45981.418111574072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45981.418111574072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45981.418111574072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45981.418111574072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45981.418111574072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45981.418111574072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45981.418111574072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45981.418111574072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45981.418111574072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45981.418111574072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45981.418111574072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45981.418111574072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45981.418111574072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45981.418111574072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45981.418111574072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45981.418111574072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45981.418111574072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45981.418111574072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45981.418111574072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45981.418111574072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45981.418111574072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45981.418111574072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45981.418111574072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45981.418111574072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45981.418111574072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45981.418111574072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45981.418111574072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45981.418111574072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45981.418111574072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45981.418111574072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sheetData>
  <dataValidations count="2">
    <dataValidation allowBlank="1" showInputMessage="1" showErrorMessage="1" sqref="E1" xr:uid="{4D935161-CDD3-4592-B877-3FB59C99E142}"/>
    <dataValidation type="list" allowBlank="1" showInputMessage="1" showErrorMessage="1" sqref="E3:E17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45981.418111574072</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45981.418111574072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45981.418111574072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45981.418111574072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45981.418111574072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45981.418111574072</v>
      </c>
      <c r="H7" s="22"/>
      <c r="I7" s="19" t="str">
        <f>IFERROR(VLOOKUP(D7,DB!A:F,6,0),"")</f>
        <v/>
      </c>
      <c r="J7" s="18" t="str">
        <f>IFERROR(VLOOKUP(D7,DB!A:G,7,0),"")</f>
        <v/>
      </c>
      <c r="K7" s="45"/>
      <c r="L7" s="23" t="str">
        <f>IFERROR(VLOOKUP(D7,DB!A:I,9,0),"")</f>
        <v/>
      </c>
    </row>
    <row r="8" spans="1:13" ht="15" customHeight="1">
      <c r="A8" s="19"/>
      <c r="B8" s="61" t="str">
        <f>IFERROR(VLOOKUP(D8,DB!A:K,11,0),"")</f>
        <v/>
      </c>
      <c r="C8" s="18"/>
      <c r="D8" s="18" t="s">
        <v>39115</v>
      </c>
      <c r="E8" s="18"/>
      <c r="F8" s="20"/>
      <c r="G8" s="21">
        <f t="shared" ca="1" si="0"/>
        <v>45981.418111574072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45981.418111574072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45981.418111574072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45981.418111574072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45981.418111574072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45981.418111574072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45981.418111574072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45981.418111574072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45981.418111574072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45981.418111574072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45981.418111574072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45981.418111574072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45981.418111574072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45981.418111574072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45981.418111574072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45981.418111574072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45981.418111574072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45981.418111574072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45981.418111574072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45981.418111574072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45981.418111574072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45981.418111574072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45981.418111574072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45981.418111574072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45981.418111574072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45981.418111574072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45981.418111574072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45981.418111574072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45981.418111574072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45981.418111574072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45981.418111574072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45981.418111574072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45981.418111574072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45981.418111574072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45981.418111574072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45981.418111574072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45981.418111574072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45981.418111574072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45981.418111574072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45981.418111574072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45981.418111574072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45981.418111574072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45981.418111574072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45981.418111574072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45981.418111574072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45981.418111574072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45981.418111574072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45981.418111574072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45981.418111574072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45981.418111574072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45981.418111574072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45981.418111574072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45981.418111574072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45981.418111574072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45981.418111574072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45981.418111574072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45981.418111574072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45981.418111574072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45981.418111574072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45981.418111574072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45981.418111574072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45981.418111574072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45981.418111574072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45981.418111574072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45981.418111574072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45981.418111574072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45981.418111574072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45981.418111574072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45981.418111574072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45981.418111574072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45981.418111574072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45981.418111574072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45981.418111574072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45981.418111574072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45981.418111574072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45981.418111574072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45981.418111574072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45981.418111574072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45981.418111574072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45981.418111574072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45981.418111574072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45981.418111574072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45981.418111574072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45981.418111574072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45981.418111574072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45981.418111574072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45981.418111574072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45981.418111574072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45981.418111574072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45981.418111574072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45981.418111574072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45981.418111574072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45981.418111574072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45981.418111574072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45981.418111574072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45981.418111574072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45981.418111574072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45981.418111574072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45981.418111574072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45981.418111574072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45981.418111574072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45981.418111574072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45981.418111574072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45981.418111574072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45981.418111574072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45981.418111574072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45981.418111574072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45981.418111574072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45981.418111574072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45981.418111574072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45981.418111574072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45981.418111574072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45981.418111574072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45981.418111574072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45981.418111574072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45981.418111574072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45981.418111574072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45981.418111574072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45981.418111574072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45981.418111574072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45981.418111574072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45981.418111574072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45981.418111574072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45981.418111574072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45981.418111574072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45981.418111574072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45981.418111574072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45981.418111574072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45981.418111574072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45981.418111574072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45981.418111574072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45981.418111574072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45981.418111574072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45981.418111574072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45981.418111574072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45981.418111574072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45981.418111574072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45981.418111574072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45981.418111574072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45981.418111574072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45981.418111574072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45981.418111574072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45981.418111574072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45981.418111574072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45981.418111574072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45981.418111574072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45981.418111574072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45981.418111574072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45981.418111574072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45981.418111574072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45981.418111574072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45981.418111574072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45981.418111574072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45981.418111574072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45981.418111574072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45981.418111574072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45981.418111574072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45981.418111574072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45981.418111574072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45981.418111574072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45981.418111574072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45981.418111574072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45981.418111574072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45981.418111574072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45981.418111574072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45981.418111574072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45981.418111574072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45981.418111574072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45981.418111574072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45981.418111574072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45981.418111574072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45981.418111574072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45981.418111574072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45981.418111574072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45981.418111574072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45981.418111574072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45981.418111574072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45981.418111574072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45981.418111574072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45981.418111574072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45981.418111574072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45981.418111574072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45981.418111574072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45981.418111574072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45981.418111574072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45981.418111574072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45981.418111574072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45981.418111574072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45981.418111574072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45981.418111574072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45981.418111574072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45981.418111574072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45981.418111574072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45981.418111574072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45981.418111574072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45981.418111574072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45981.418111574072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45981.418111574072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45981.418111574072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45981.418111574072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45981.418111574072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45981.418111574072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45981.418111574072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45981.418111574072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45981.418111574072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45981.418111574072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45981.418111574072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45981.418111574072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45981.418111574072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45981.418111574072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45981.418111574072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45981.418111574072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45981.418111574072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45981.418111574072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45981.418111574072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45981.418111574072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45981.418111574072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45981.418111574072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45981.418111574072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45981.418111574072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45981.418111574072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45981.418111574072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45981.418111574072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45981.418111574072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45981.418111574072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45981.418111574072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45981.418111574072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45981.418111574072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45981.418111574072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45981.418111574072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45981.418111574072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45981.418111574072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45981.418111574072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45981.418111574072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45981.418111574072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45981.418111574072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45981.418111574072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45981.418111574072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45981.418111574072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45981.418111574072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45981.418111574072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45981.418111574072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45981.418111574072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45981.418111574072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45981.418111574072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45981.418111574072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45981.418111574072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45981.418111574072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45981.418111574072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45981.418111574072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45981.418111574072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45981.418111574072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45981.418111574072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45981.418111574072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45981.418111574072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45981.418111574072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45981.418111574072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45981.418111574072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45981.418111574072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45981.418111574072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45981.418111574072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45981.418111574072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45981.418111574072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45981.418111574072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45981.418111574072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45981.418111574072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45981.418111574072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45981.418111574072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45981.418111574072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45981.418111574072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45981.418111574072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45981.418111574072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45981.418111574072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45981.418111574072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45981.418111574072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45981.418111574072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45981.418111574072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45981.418111574072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45981.418111574072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45981.418111574072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45981.418111574072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45981.418111574072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45981.418111574072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45981.418111574072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45981.418111574072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45981.418111574072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45981.418111574072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45981.418111574072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45981.418111574072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45981.418111574072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45981.418111574072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45981.418111574072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45981.418111574072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45981.418111574072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45981.418111574072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45981.418111574072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45981.418111574072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45981.418111574072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45981.418111574072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45981.418111574072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45981.418111574072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45981.418111574072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45981.418111574072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45981.418111574072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45981.418111574072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45981.418111574072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45981.418111574072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45981.418111574072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45981.418111574072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45981.418111574072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45981.418111574072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45981.418111574072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45981.418111574072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45981.418111574072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45981.418111574072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45981.418111574072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45981.418111574072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45981.418111574072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45981.418111574072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45981.418111574072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45981.418111574072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45981.418111574072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45981.418111574072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45981.418111574072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45981.418111574072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45981.418111574072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45981.418111574072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45981.418111574072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45981.418111574072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45981.418111574072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45981.418111574072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45981.418111574072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45981.418111574072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45981.418111574072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45981.418111574072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45981.418111574072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45981.418111574072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45981.418111574072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45981.418111574072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45981.418111574072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45981.418111574072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45981.418111574072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45981.418111574072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45981.418111574072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45981.418111574072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45981.418111574072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45981.418111574072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45981.418111574072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45981.418111574072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45981.418111574072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45981.418111574072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45981.418111574072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45981.418111574072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45981.418111574072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45981.418111574072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45981.418111574072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45981.418111574072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45981.418111574072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45981.418111574072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45981.418111574072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45981.418111574072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45981.418111574072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45981.418111574072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45981.418111574072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45981.418111574072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45981.418111574072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45981.418111574072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45981.418111574072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45981.418111574072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45981.418111574072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45981.418111574072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45981.418111574072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45981.418111574072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45981.418111574072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45981.418111574072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45981.418111574072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45981.418111574072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45981.418111574072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45981.418111574072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45981.418111574072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45981.418111574072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45981.418111574072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45981.418111574072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45981.418111574072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45981.418111574072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45981.418111574072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45981.418111574072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45981.418111574072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45981.418111574072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45981.418111574072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45981.418111574072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45981.418111574072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45981.418111574072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45981.418111574072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45981.418111574072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45981.418111574072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45981.418111574072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45981.418111574072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45981.418111574072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45981.418111574072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45981.418111574072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45981.418111574072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45981.418111574072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45981.418111574072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45981.418111574072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45981.418111574072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45981.418111574072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45981.418111574072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45981.418111574072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45981.418111574072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45981.418111574072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45981.418111574072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45981.418111574072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45981.418111574072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45981.418111574072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45981.418111574072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45981.418111574072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45981.418111574072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45981.418111574072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45981.418111574072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45981.418111574072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45981.418111574072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45981.418111574072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45981.418111574072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45981.418111574072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45981.418111574072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45981.418111574072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45981.418111574072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45981.418111574072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45981.418111574072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45981.418111574072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45981.418111574072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45981.418111574072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45981.418111574072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45981.418111574072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45981.418111574072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45981.418111574072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45981.418111574072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45981.418111574072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45981.418111574072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45981.418111574072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45981.418111574072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45981.418111574072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45981.418111574072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45981.418111574072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45981.418111574072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45981.418111574072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45981.418111574072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45981.418111574072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45981.418111574072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45981.418111574072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45981.418111574072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45981.418111574072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45981.418111574072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45981.418111574072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45981.418111574072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45981.418111574072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45981.418111574072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45981.418111574072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45981.418111574072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45981.418111574072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45981.418111574072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45981.418111574072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45981.418111574072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45981.418111574072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45981.418111574072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45981.418111574072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45981.418111574072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45981.418111574072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45981.418111574072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45981.418111574072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45981.418111574072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45981.418111574072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45981.418111574072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45981.418111574072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45981.418111574072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45981.418111574072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45981.418111574072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45981.418111574072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45981.418111574072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45981.418111574072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45981.418111574072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45981.418111574072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45981.418111574072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45981.418111574072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45981.418111574072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45981.418111574072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45981.418111574072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45981.418111574072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45981.418111574072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45981.418111574072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45981.418111574072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45981.418111574072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45981.418111574072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45981.418111574072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45981.418111574072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45981.418111574072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45981.418111574072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45981.418111574072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45981.418111574072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45981.418111574072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45981.418111574072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45981.418111574072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45981.418111574072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45981.418111574072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45981.418111574072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45981.418111574072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45981.418111574072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45981.418111574072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45981.418111574072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45981.418111574072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45981.418111574072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45981.418111574072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45981.418111574072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45981.418111574072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45981.418111574072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45981.418111574072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45981.418111574072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45981.418111574072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45981.418111574072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45981.418111574072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45981.418111574072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45981.418111574072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45981.418111574072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45981.418111574072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45981.418111574072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45981.418111574072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45981.418111574072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45981.418111574072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45981.418111574072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45981.418111574072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45981.418111574072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45981.418111574072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45981.418111574072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45981.418111574072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45981.418111574072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45981.418111574072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45981.418111574072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45981.418111574072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45981.418111574072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45981.418111574072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45981.418111574072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45981.418111574072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45981.418111574072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45981.418111574072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45981.418111574072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45981.418111574072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45981.418111574072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45981.418111574072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45981.418111574072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45981.418111574072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45981.418111574072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45981.418111574072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45981.418111574072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45981.418111574072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45981.418111574072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45981.418111574072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45981.418111574072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45981.418111574072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45981.418111574072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45981.418111574072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45981.418111574072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45981.418111574072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45981.418111574072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45981.418111574072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45981.418111574072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45981.418111574072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45981.418111574072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45981.418111574072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45981.418111574072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45981.418111574072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45981.418111574072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45981.418111574072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45981.418111574072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45981.418111574072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45981.418111574072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45981.418111574072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45981.418111574072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45981.418111574072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45981.418111574072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45981.418111574072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45981.418111574072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45981.418111574072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45981.418111574072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45981.418111574072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45981.418111574072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45981.418111574072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45981.418111574072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45981.418111574072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45981.418111574072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45981.418111574072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45981.418111574072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45981.418111574072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45981.418111574072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45981.418111574072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45981.418111574072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45981.418111574072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45981.418111574072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45981.418111574072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45981.418111574072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45981.418111574072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45981.418111574072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45981.418111574072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45981.418111574072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45981.418111574072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45981.418111574072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45981.418111574072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45981.418111574072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45981.418111574072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45981.418111574072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45981.418111574072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45981.418111574072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45981.418111574072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45981.418111574072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45981.418111574072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45981.418111574072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45981.418111574072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45981.418111574072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45981.418111574072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45981.418111574072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45981.418111574072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45981.418111574072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45981.418111574072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45981.418111574072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45981.418111574072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45981.418111574072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45981.418111574072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45981.418111574072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45981.418111574072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45981.418111574072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45981.418111574072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45981.418111574072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45981.418111574072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45981.418111574072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45981.418111574072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45981.418111574072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45981.418111574072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45981.418111574072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45981.418111574072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45981.418111574072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45981.418111574072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45981.418111574072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45981.418111574072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45981.418111574072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45981.418111574072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45981.418111574072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45981.418111574072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45981.418111574072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45981.418111574072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45981.418111574072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45981.418111574072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45981.418111574072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45981.418111574072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45981.418111574072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45981.418111574072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45981.418111574072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45981.418111574072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45981.418111574072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45981.418111574072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45981.418111574072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45981.418111574072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45981.418111574072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45981.418111574072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45981.418111574072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45981.418111574072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45981.418111574072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45981.418111574072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45981.418111574072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45981.418111574072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45981.418111574072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45981.418111574072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45981.418111574072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45981.418111574072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45981.418111574072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45981.418111574072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45981.418111574072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45981.418111574072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45981.418111574072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45981.418111574072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45981.418111574072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45981.418111574072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45981.418111574072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45981.418111574072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45981.418111574072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45981.418111574072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45981.418111574072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45981.418111574072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45981.418111574072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45981.418111574072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45981.418111574072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45981.418111574072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45981.418111574072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45981.418111574072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45981.418111574072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45981.418111574072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45981.418111574072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45981.418111574072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45981.418111574072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45981.418111574072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45981.418111574072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45981.418111574072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45981.418111574072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45981.418111574072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45981.418111574072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45981.418111574072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45981.418111574072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45981.418111574072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45981.418111574072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45981.418111574072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45981.418111574072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45981.418111574072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45981.418111574072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45981.418111574072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45981.418111574072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45981.418111574072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45981.418111574072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45981.418111574072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45981.418111574072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45981.418111574072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45981.418111574072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45981.418111574072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45981.418111574072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45981.418111574072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45981.418111574072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45981.418111574072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45981.418111574072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45981.418111574072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45981.418111574072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45981.418111574072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45981.418111574072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45981.418111574072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45981.418111574072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45981.418111574072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45981.418111574072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45981.418111574072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45981.418111574072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45981.418111574072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45981.418111574072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45981.418111574072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45981.418111574072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45981.418111574072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45981.418111574072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45981.418111574072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45981.418111574072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45981.418111574072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45981.418111574072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45981.418111574072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45981.418111574072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45981.418111574072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45981.418111574072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45981.418111574072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45981.418111574072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45981.418111574072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45981.418111574072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45981.418111574072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45981.418111574072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45981.418111574072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45981.418111574072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45981.418111574072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45981.418111574072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45981.418111574072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45981.418111574072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45981.418111574072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45981.418111574072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45981.418111574072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45981.418111574072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45981.418111574072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45981.418111574072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45981.418111574072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45981.418111574072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45981.418111574072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45981.418111574072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45981.418111574072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45981.418111574072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45981.418111574072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45981.418111574072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45981.418111574072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45981.418111574072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45981.418111574072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45981.418111574072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45981.418111574072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45981.418111574072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45981.418111574072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45981.418111574072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45981.418111574072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45981.418111574072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45981.418111574072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45981.418111574072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45981.418111574072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45981.418111574072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45981.418111574072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45981.418111574072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45981.418111574072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45981.418111574072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45981.418111574072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45981.418111574072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45981.418111574072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45981.418111574072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45981.418111574072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45981.418111574072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45981.418111574072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45981.418111574072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45981.418111574072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45981.418111574072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45981.418111574072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45981.418111574072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45981.418111574072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45981.418111574072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45981.418111574072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45981.418111574072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45981.418111574072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45981.418111574072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45981.418111574072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45981.418111574072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45981.418111574072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45981.418111574072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45981.418111574072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45981.418111574072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45981.418111574072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45981.418111574072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45981.418111574072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45981.418111574072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45981.418111574072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45981.418111574072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45981.418111574072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45981.418111574072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45981.418111574072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45981.418111574072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45981.418111574072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45981.418111574072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45981.418111574072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45981.418111574072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45981.418111574072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45981.418111574072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45981.418111574072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45981.418111574072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45981.418111574072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45981.418111574072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45981.418111574072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45981.418111574072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45981.418111574072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45981.418111574072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45981.418111574072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45981.418111574072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45981.418111574072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45981.418111574072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45981.418111574072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45981.418111574072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45981.418111574072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45981.418111574072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45981.418111574072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45981.418111574072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45981.418111574072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45981.418111574072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45981.418111574072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45981.418111574072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45981.418111574072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45981.418111574072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45981.418111574072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45981.418111574072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45981.418111574072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45981.418111574072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45981.418111574072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45981.418111574072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45981.418111574072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45981.418111574072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45981.418111574072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45981.418111574072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45981.418111574072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45981.418111574072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45981.418111574072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45981.418111574072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45981.418111574072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45981.418111574072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45981.418111574072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45981.418111574072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45981.418111574072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45981.418111574072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45981.418111574072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45981.418111574072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45981.418111574072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45981.418111574072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45981.418111574072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45981.418111574072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45981.418111574072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45981.418111574072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45981.418111574072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45981.418111574072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45981.418111574072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45981.418111574072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45981.418111574072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45981.418111574072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45981.418111574072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45981.418111574072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45981.418111574072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45981.418111574072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45981.418111574072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45981.418111574072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45981.418111574072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45981.418111574072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45981.418111574072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45981.418111574072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45981.418111574072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45981.418111574072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45981.418111574072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45981.418111574072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45981.418111574072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45981.418111574072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45981.418111574072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45981.418111574072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45981.418111574072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45981.418111574072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45981.418111574072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45981.418111574072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45981.418111574072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45981.418111574072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45981.418111574072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45981.418111574072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45981.418111574072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45981.418111574072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45981.418111574072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45981.418111574072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45981.418111574072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45981.418111574072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45981.418111574072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45981.418111574072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45981.418111574072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45981.418111574072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45981.418111574072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45981.418111574072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45981.418111574072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45981.418111574072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45981.418111574072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45981.418111574072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45981.418111574072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45981.418111574072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45981.418111574072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45981.418111574072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45981.418111574072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45981.418111574072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45981.418111574072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45981.418111574072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45981.418111574072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45981.418111574072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45981.418111574072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45981.418111574072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45981.418111574072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45981.418111574072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45981.418111574072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45981.418111574072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45981.418111574072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45981.418111574072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45981.418111574072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45981.418111574072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45981.418111574072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45981.418111574072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45981.418111574072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45981.418111574072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45981.418111574072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45981.418111574072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45981.418111574072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45981.418111574072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45981.418111574072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45981.418111574072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45981.418111574072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45981.418111574072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45981.418111574072</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1"/>
  <sheetViews>
    <sheetView tabSelected="1"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39116</v>
      </c>
      <c r="B2" s="91" t="str">
        <f>IFERROR(VLOOKUP(D2,DB!A:K,11,0),"")</f>
        <v>R4</v>
      </c>
      <c r="C2" s="93">
        <v>1</v>
      </c>
      <c r="D2" s="91" t="s">
        <v>35092</v>
      </c>
      <c r="E2" s="94" t="s">
        <v>39021</v>
      </c>
      <c r="F2" s="95">
        <v>45703.480717592596</v>
      </c>
      <c r="G2" s="96">
        <f ca="1">IFERROR(NOW()-F2,"")</f>
        <v>277.93739398147591</v>
      </c>
      <c r="H2" s="95">
        <v>45703.474768518521</v>
      </c>
      <c r="I2" s="95" t="str">
        <f>IFERROR(VLOOKUP(D2,DB!A:F,6,0),"")</f>
        <v>SCECO</v>
      </c>
      <c r="J2" s="95" t="str">
        <f>IFERROR(VLOOKUP(D2,DB!A:G,7,0),"")</f>
        <v>Dead</v>
      </c>
      <c r="K2" s="97" t="s">
        <v>39117</v>
      </c>
      <c r="L2" s="91" t="str">
        <f>IFERROR(VLOOKUP(D2,DB!A:I,9,0),"")</f>
        <v>Latis</v>
      </c>
    </row>
    <row r="3" spans="1:16" ht="36" customHeight="1">
      <c r="A3" s="113" t="s">
        <v>39118</v>
      </c>
      <c r="B3" s="113" t="str">
        <f>IFERROR(VLOOKUP(D3,DB!A:K,11,0),"")</f>
        <v>R4</v>
      </c>
      <c r="C3" s="93">
        <v>1</v>
      </c>
      <c r="D3" s="91" t="s">
        <v>36975</v>
      </c>
      <c r="E3" s="94" t="s">
        <v>39021</v>
      </c>
      <c r="F3" s="95">
        <v>45981.312430555554</v>
      </c>
      <c r="G3" s="96">
        <f t="shared" ref="G3:G41" ca="1" si="0">IFERROR(NOW()-F3,"")</f>
        <v>0.10568101851822576</v>
      </c>
      <c r="H3" s="95">
        <v>45981.292361111111</v>
      </c>
      <c r="I3" s="113" t="str">
        <f>IFERROR(VLOOKUP(D3,DB!A:F,6,0),"")</f>
        <v>SCECO</v>
      </c>
      <c r="J3" s="113" t="str">
        <f>IFERROR(VLOOKUP(D3,DB!A:G,7,0),"")</f>
        <v>Dead</v>
      </c>
      <c r="K3" s="97" t="s">
        <v>39119</v>
      </c>
      <c r="L3" s="91" t="str">
        <f>IFERROR(VLOOKUP(D3,DB!A:I,9,0),"")</f>
        <v>Latis</v>
      </c>
    </row>
    <row r="4" spans="1:16" ht="15" customHeight="1">
      <c r="A4" s="113" t="s">
        <v>39120</v>
      </c>
      <c r="B4" s="113" t="str">
        <f>IFERROR(VLOOKUP(D4,DB!A:K,11,0),"")</f>
        <v>R4</v>
      </c>
      <c r="C4" s="93">
        <v>2</v>
      </c>
      <c r="D4" s="91" t="s">
        <v>34490</v>
      </c>
      <c r="E4" s="94" t="s">
        <v>39021</v>
      </c>
      <c r="F4" s="95"/>
      <c r="G4" s="96">
        <f t="shared" ca="1" si="0"/>
        <v>45981.418111574072</v>
      </c>
      <c r="H4" s="95">
        <v>45981.36515046296</v>
      </c>
      <c r="I4" s="113" t="str">
        <f>IFERROR(VLOOKUP(D4,DB!A:F,6,0),"")</f>
        <v>SCECO</v>
      </c>
      <c r="J4" s="113" t="str">
        <f>IFERROR(VLOOKUP(D4,DB!A:G,7,0),"")</f>
        <v>Vandalized</v>
      </c>
      <c r="K4" s="97"/>
      <c r="L4" s="91" t="str">
        <f>IFERROR(VLOOKUP(D4,DB!A:I,9,0),"")</f>
        <v>Latis</v>
      </c>
    </row>
    <row r="5" spans="1:16" ht="15" customHeight="1">
      <c r="A5" s="113"/>
      <c r="B5" s="113" t="str">
        <f>IFERROR(VLOOKUP(D5,DB!A:K,11,0),"")</f>
        <v/>
      </c>
      <c r="C5" s="93"/>
      <c r="D5" s="91"/>
      <c r="E5" s="94"/>
      <c r="F5" s="95"/>
      <c r="G5" s="96">
        <f t="shared" ca="1" si="0"/>
        <v>45981.418111574072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45981.418111574072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45981.418111574072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45981.418111574072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45981.418111574072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45981.418111574072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45981.418111574072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45981.418111574072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45981.418111574072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45981.418111574072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45981.418111574072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45981.418111574072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45981.418111574072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45981.418111574072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45981.418111574072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45981.418111574072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45981.418111574072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45981.418111574072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45981.418111574072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45981.418111574072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45981.418111574072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45981.418111574072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45981.418111574072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45981.418111574072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45981.418111574072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45981.418111574072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45981.418111574072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45981.418111574072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45981.418111574072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45981.418111574072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45981.418111574072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45981.418111574072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45981.418111574072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45981.418111574072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45981.418111574072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45981.418111574072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45981.418111574072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ref="G42:G105" ca="1" si="1">IFERROR(NOW()-F42,"")</f>
        <v>45981.418111574072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45981.418111574072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45981.418111574072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45981.418111574072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45981.418111574072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45981.418111574072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45981.418111574072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45981.418111574072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45981.418111574072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45981.418111574072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45981.418111574072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45981.418111574072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45981.418111574072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45981.418111574072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45981.418111574072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45981.418111574072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45981.418111574072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45981.418111574072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45981.418111574072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45981.418111574072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45981.418111574072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45981.418111574072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45981.418111574072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45981.418111574072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45981.418111574072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45981.418111574072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45981.418111574072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45981.418111574072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45981.418111574072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45981.418111574072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45981.418111574072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45981.418111574072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45981.418111574072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45981.418111574072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45981.418111574072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45981.418111574072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45981.418111574072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45981.418111574072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45981.418111574072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45981.418111574072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45981.418111574072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45981.418111574072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45981.418111574072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45981.418111574072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45981.418111574072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45981.418111574072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45981.418111574072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45981.418111574072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45981.418111574072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45981.418111574072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45981.418111574072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45981.418111574072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45981.418111574072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45981.418111574072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45981.418111574072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45981.418111574072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45981.418111574072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45981.418111574072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45981.418111574072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45981.418111574072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45981.418111574072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45981.418111574072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45981.418111574072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45981.418111574072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ref="G106:G169" ca="1" si="2">IFERROR(NOW()-F106,"")</f>
        <v>45981.418111574072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45981.418111574072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45981.418111574072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45981.418111574072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45981.418111574072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45981.418111574072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45981.418111574072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45981.418111574072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45981.418111574072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45981.418111574072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45981.418111574072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45981.418111574072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45981.418111574072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45981.418111574072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45981.418111574072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45981.418111574072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45981.418111574072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45981.418111574072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45981.418111574072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45981.418111574072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45981.418111574072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45981.418111574072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45981.418111574072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45981.418111574072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45981.418111574072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45981.418111574072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45981.418111574072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45981.418111574072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45981.418111574072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45981.418111574072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45981.418111574072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45981.418111574072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45981.418111574072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45981.418111574072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45981.418111574072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45981.418111574072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45981.418111574072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45981.418111574072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45981.418111574072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45981.418111574072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45981.418111574072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45981.418111574072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45981.418111574072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45981.418111574072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45981.418111574072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45981.418111574072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45981.418111574072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45981.418111574072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45981.418111574072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45981.418111574072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45981.418111574072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45981.418111574072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45981.418111574072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45981.418111574072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45981.418111574072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45981.418111574072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45981.418111574072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45981.418111574072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45981.418111574072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45981.418111574072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45981.418111574072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45981.418111574072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45981.418111574072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45981.418111574072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ref="G170:G233" ca="1" si="3">IFERROR(NOW()-F170,"")</f>
        <v>45981.418111574072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45981.418111574072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45981.418111574072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45981.418111574072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45981.418111574072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45981.418111574072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45981.418111574072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45981.418111574072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45981.418111574072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45981.418111574072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45981.418111574072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45981.418111574072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45981.418111574072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45981.418111574072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45981.418111574072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45981.418111574072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45981.418111574072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45981.418111574072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45981.418111574072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45981.418111574072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45981.418111574072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45981.418111574072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45981.418111574072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45981.418111574072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45981.418111574072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45981.418111574072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45981.418111574072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45981.418111574072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45981.418111574072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45981.418111574072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45981.418111574072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45981.418111574072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45981.418111574072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45981.418111574072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45981.418111574072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45981.418111574072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45981.418111574072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45981.418111574072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45981.418111574072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45981.418111574072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45981.418111574072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45981.418111574072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45981.418111574072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45981.418111574072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45981.418111574072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45981.418111574072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45981.418111574072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45981.418111574072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45981.418111574072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45981.418111574072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45981.418111574072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45981.418111574072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45981.418111574072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45981.418111574072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45981.418111574072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45981.418111574072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45981.418111574072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45981.418111574072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45981.418111574072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45981.418111574072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45981.418111574072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45981.418111574072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45981.418111574072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45981.418111574072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ref="G234:G297" ca="1" si="4">IFERROR(NOW()-F234,"")</f>
        <v>45981.418111574072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45981.418111574072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45981.418111574072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45981.418111574072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45981.418111574072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45981.418111574072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45981.418111574072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45981.418111574072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45981.418111574072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45981.418111574072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45981.418111574072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45981.418111574072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45981.418111574072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45981.418111574072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45981.418111574072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45981.418111574072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45981.418111574072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45981.418111574072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45981.418111574072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45981.418111574072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45981.418111574072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45981.418111574072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45981.418111574072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45981.418111574072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45981.418111574072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45981.418111574072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45981.418111574072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45981.418111574072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45981.418111574072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45981.418111574072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45981.418111574072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45981.418111574072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45981.418111574072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45981.418111574072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45981.418111574072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45981.418111574072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45981.418111574072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45981.418111574072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45981.418111574072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45981.418111574072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45981.418111574072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45981.418111574072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45981.418111574072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45981.418111574072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45981.418111574072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45981.418111574072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45981.418111574072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45981.418111574072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45981.418111574072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45981.418111574072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45981.418111574072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45981.418111574072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45981.418111574072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45981.418111574072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45981.418111574072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45981.418111574072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45981.418111574072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45981.418111574072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45981.418111574072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45981.418111574072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45981.418111574072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45981.418111574072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45981.418111574072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45981.418111574072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ref="G298:G361" ca="1" si="5">IFERROR(NOW()-F298,"")</f>
        <v>45981.418111574072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45981.418111574072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45981.418111574072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45981.418111574072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45981.418111574072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45981.418111574072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45981.418111574072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45981.418111574072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45981.418111574072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45981.418111574072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45981.418111574072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45981.418111574072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45981.418111574072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45981.418111574072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45981.418111574072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45981.418111574072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45981.418111574072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45981.418111574072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45981.418111574072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45981.418111574072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45981.418111574072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45981.418111574072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45981.418111574072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45981.418111574072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45981.418111574072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45981.418111574072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45981.418111574072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45981.418111574072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45981.418111574072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45981.418111574072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45981.418111574072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45981.418111574072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45981.418111574072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45981.418111574072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45981.418111574072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45981.418111574072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45981.418111574072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45981.418111574072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45981.418111574072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45981.418111574072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45981.418111574072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45981.418111574072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45981.418111574072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45981.418111574072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45981.418111574072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45981.418111574072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45981.418111574072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45981.418111574072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45981.418111574072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45981.418111574072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45981.418111574072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45981.418111574072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45981.418111574072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45981.418111574072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45981.418111574072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45981.418111574072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45981.418111574072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45981.418111574072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45981.418111574072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45981.418111574072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45981.418111574072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45981.418111574072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45981.418111574072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45981.418111574072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ref="G362:G425" ca="1" si="6">IFERROR(NOW()-F362,"")</f>
        <v>45981.418111574072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45981.418111574072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45981.418111574072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45981.418111574072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45981.418111574072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45981.418111574072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45981.418111574072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45981.418111574072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45981.418111574072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45981.418111574072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45981.418111574072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45981.418111574072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45981.418111574072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45981.418111574072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45981.418111574072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45981.418111574072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45981.418111574072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45981.418111574072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45981.418111574072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45981.418111574072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45981.418111574072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45981.418111574072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45981.418111574072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45981.418111574072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45981.418111574072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45981.418111574072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45981.418111574072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45981.418111574072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45981.418111574072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45981.418111574072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45981.418111574072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45981.418111574072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45981.418111574072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45981.418111574072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45981.418111574072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45981.418111574072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45981.418111574072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45981.418111574072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45981.418111574072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45981.418111574072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45981.418111574072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45981.418111574072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45981.418111574072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45981.418111574072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45981.418111574072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45981.418111574072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45981.418111574072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45981.418111574072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45981.418111574072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45981.418111574072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45981.418111574072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45981.418111574072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45981.418111574072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45981.418111574072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45981.418111574072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45981.418111574072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45981.418111574072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45981.418111574072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45981.418111574072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45981.418111574072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45981.418111574072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45981.418111574072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45981.418111574072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45981.418111574072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ref="G426:G471" ca="1" si="7">IFERROR(NOW()-F426,"")</f>
        <v>45981.418111574072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45981.418111574072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45981.418111574072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45981.418111574072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45981.418111574072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45981.418111574072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45981.418111574072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45981.418111574072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45981.418111574072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45981.418111574072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45981.418111574072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45981.418111574072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45981.418111574072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45981.418111574072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45981.418111574072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45981.418111574072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45981.418111574072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45981.418111574072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45981.418111574072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45981.418111574072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45981.418111574072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45981.418111574072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45981.418111574072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45981.418111574072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45981.418111574072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45981.418111574072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45981.418111574072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45981.418111574072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45981.418111574072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45981.418111574072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45981.418111574072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45981.418111574072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45981.418111574072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45981.418111574072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45981.418111574072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45981.418111574072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45981.418111574072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45981.418111574072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45981.418111574072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45981.418111574072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45981.418111574072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45981.418111574072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45981.418111574072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45981.418111574072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45981.418111574072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45981.418111574072</v>
      </c>
      <c r="H471" s="95"/>
      <c r="I471" s="113" t="str">
        <f>IFERROR(VLOOKUP(D471,DB!A:F,6,0),"")</f>
        <v/>
      </c>
      <c r="J471" s="113" t="str">
        <f>IFERROR(VLOOKUP(D471,DB!A:G,7,0),"")</f>
        <v/>
      </c>
      <c r="K471" s="97"/>
      <c r="L471" s="91" t="str">
        <f>IFERROR(VLOOKUP(D471,DB!A:I,9,0),"")</f>
        <v/>
      </c>
    </row>
  </sheetData>
  <dataValidations count="2">
    <dataValidation allowBlank="1" showInputMessage="1" showErrorMessage="1" sqref="E1" xr:uid="{A4F81451-56CC-4543-9497-104C4E44EE4B}"/>
    <dataValidation type="list" allowBlank="1" showInputMessage="1" showErrorMessage="1" sqref="E2:E47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5"/>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39121</v>
      </c>
      <c r="B2" s="37" t="str">
        <f>IFERROR(VLOOKUP(D2,DB!A:K,11,0),"")</f>
        <v>R5</v>
      </c>
      <c r="C2" s="37">
        <v>3</v>
      </c>
      <c r="D2" s="106" t="s">
        <v>36011</v>
      </c>
      <c r="E2" s="37" t="s">
        <v>39021</v>
      </c>
      <c r="F2" s="38">
        <v>45891.832060185188</v>
      </c>
      <c r="G2" s="108">
        <f ca="1">IFERROR(NOW()-F2,"")</f>
        <v>89.586051388883789</v>
      </c>
      <c r="H2" s="38">
        <v>45891.790393518517</v>
      </c>
      <c r="I2" s="37" t="str">
        <f>IFERROR(VLOOKUP(D2,DB!A:F,6,0),"")</f>
        <v>Generator-SG</v>
      </c>
      <c r="J2" s="37" t="str">
        <f>IFERROR(VLOOKUP(D2,DB!A:G,7,0),"")</f>
        <v>Vandalized</v>
      </c>
      <c r="K2" s="37" t="s">
        <v>39122</v>
      </c>
      <c r="L2" s="37" t="str">
        <f>IFERROR(VLOOKUP(D2,DB!A:I,9,0),"")</f>
        <v>Latis</v>
      </c>
      <c r="M2" s="105"/>
    </row>
    <row r="3" spans="1:13" ht="30">
      <c r="A3" s="37" t="s">
        <v>39123</v>
      </c>
      <c r="B3" s="37" t="str">
        <f>IFERROR(VLOOKUP(D3,DB!A:K,11,0),"")</f>
        <v>R5</v>
      </c>
      <c r="C3" s="37">
        <v>1</v>
      </c>
      <c r="D3" s="37" t="s">
        <v>33268</v>
      </c>
      <c r="E3" s="37" t="s">
        <v>39104</v>
      </c>
      <c r="F3" s="38">
        <v>45926.188877314817</v>
      </c>
      <c r="G3" s="108">
        <f t="shared" ref="G3" ca="1" si="0">IFERROR(NOW()-F3,"")</f>
        <v>55.229234259255463</v>
      </c>
      <c r="H3" s="38">
        <v>45926.158159722225</v>
      </c>
      <c r="I3" s="37" t="str">
        <f>IFERROR(VLOOKUP(D3,DB!A:F,6,0),"")</f>
        <v>SCECO</v>
      </c>
      <c r="J3" s="37" t="str">
        <f>IFERROR(VLOOKUP(D3,DB!A:G,7,0),"")</f>
        <v>Good</v>
      </c>
      <c r="K3" s="37" t="s">
        <v>39124</v>
      </c>
      <c r="L3" s="37" t="str">
        <f>IFERROR(VLOOKUP(D3,DB!A:I,9,0),"")</f>
        <v>Latis</v>
      </c>
      <c r="M3" s="105"/>
    </row>
    <row r="4" spans="1:13" ht="48" customHeight="1">
      <c r="A4" s="109" t="s">
        <v>39125</v>
      </c>
      <c r="B4" s="109" t="str">
        <f>IFERROR(VLOOKUP(D4,DB!A:K,11,0),"")</f>
        <v>R5</v>
      </c>
      <c r="C4" s="109">
        <v>1</v>
      </c>
      <c r="D4" s="109" t="s">
        <v>34758</v>
      </c>
      <c r="E4" s="109" t="s">
        <v>39104</v>
      </c>
      <c r="F4" s="110">
        <v>45948.661111111112</v>
      </c>
      <c r="G4" s="111">
        <f t="shared" ref="G4" ca="1" si="1">IFERROR(NOW()-F4,"")</f>
        <v>32.757000462959695</v>
      </c>
      <c r="H4" s="110">
        <v>45948.661111111112</v>
      </c>
      <c r="I4" s="109" t="str">
        <f>IFERROR(VLOOKUP(D4,DB!A:F,6,0),"")</f>
        <v>SCECO</v>
      </c>
      <c r="J4" s="109" t="str">
        <f>IFERROR(VLOOKUP(D4,DB!A:G,7,0),"")</f>
        <v>Dead</v>
      </c>
      <c r="K4" s="109" t="s">
        <v>39126</v>
      </c>
      <c r="L4" s="109" t="str">
        <f>IFERROR(VLOOKUP(D4,DB!A:I,9,0),"")</f>
        <v>Latis</v>
      </c>
    </row>
    <row r="5" spans="1:13" s="105" customFormat="1">
      <c r="A5" s="109" t="s">
        <v>39127</v>
      </c>
      <c r="B5" s="109" t="str">
        <f>IFERROR(VLOOKUP(D5,DB!A:K,11,0),"")</f>
        <v>R5</v>
      </c>
      <c r="C5" s="109">
        <v>1</v>
      </c>
      <c r="D5" s="109" t="s">
        <v>33371</v>
      </c>
      <c r="E5" s="109" t="s">
        <v>39021</v>
      </c>
      <c r="F5" s="128">
        <v>45977.514803240738</v>
      </c>
      <c r="G5" s="111">
        <f ca="1">IFERROR(NOW()-F5,"")</f>
        <v>3.9033083333342802</v>
      </c>
      <c r="H5" s="128">
        <v>45977.468807870369</v>
      </c>
      <c r="I5" s="109" t="str">
        <f>IFERROR(VLOOKUP(D5,DB!A:F,6,0),"")</f>
        <v>SCECO</v>
      </c>
      <c r="J5" s="109" t="str">
        <f>IFERROR(VLOOKUP(D5,DB!A:G,7,0),"")</f>
        <v>Weak</v>
      </c>
      <c r="K5" s="109" t="s">
        <v>39128</v>
      </c>
      <c r="L5" s="109" t="str">
        <f>IFERROR(VLOOKUP(D5,DB!A:I,9,0),"")</f>
        <v>Latis</v>
      </c>
    </row>
    <row r="6" spans="1:13">
      <c r="A6" s="109" t="s">
        <v>39129</v>
      </c>
      <c r="B6" s="109" t="str">
        <f>IFERROR(VLOOKUP(D6,DB!A:K,11,0),"")</f>
        <v>R5</v>
      </c>
      <c r="C6" s="109">
        <v>1</v>
      </c>
      <c r="D6" s="109" t="s">
        <v>36518</v>
      </c>
      <c r="E6" s="109" t="s">
        <v>39021</v>
      </c>
      <c r="F6" s="128">
        <v>45981.373298611114</v>
      </c>
      <c r="G6" s="111">
        <f ca="1">IFERROR(NOW()-F6,"")</f>
        <v>4.4812962958530989E-2</v>
      </c>
      <c r="H6" s="128">
        <v>45981.360798611109</v>
      </c>
      <c r="I6" s="109" t="str">
        <f>IFERROR(VLOOKUP(D6,DB!A:F,6,0),"")</f>
        <v>SCECO</v>
      </c>
      <c r="J6" s="109" t="str">
        <f>IFERROR(VLOOKUP(D6,DB!A:G,7,0),"")</f>
        <v>Dead</v>
      </c>
      <c r="K6" s="109" t="s">
        <v>39130</v>
      </c>
      <c r="L6" s="109" t="str">
        <f>IFERROR(VLOOKUP(D6,DB!A:I,9,0),"")</f>
        <v>Latis</v>
      </c>
    </row>
    <row r="7" spans="1:13">
      <c r="A7" s="109" t="s">
        <v>39131</v>
      </c>
      <c r="B7" s="109" t="str">
        <f>IFERROR(VLOOKUP(D7,DB!A:K,11,0),"")</f>
        <v>R5</v>
      </c>
      <c r="C7" s="109">
        <v>2</v>
      </c>
      <c r="D7" s="109" t="s">
        <v>31274</v>
      </c>
      <c r="E7" s="109" t="s">
        <v>39021</v>
      </c>
      <c r="F7" s="128">
        <v>45981.392025462963</v>
      </c>
      <c r="G7" s="111">
        <f ca="1">IFERROR(NOW()-F7,"")</f>
        <v>2.608611110917991E-2</v>
      </c>
      <c r="H7" s="128">
        <v>45981.383692129632</v>
      </c>
      <c r="I7" s="109" t="str">
        <f>IFERROR(VLOOKUP(D7,DB!A:F,6,0),"")</f>
        <v>SCECO</v>
      </c>
      <c r="J7" s="109" t="str">
        <f>IFERROR(VLOOKUP(D7,DB!A:G,7,0),"")</f>
        <v>Vandalized</v>
      </c>
      <c r="K7" s="109" t="s">
        <v>39130</v>
      </c>
      <c r="L7" s="109" t="str">
        <f>IFERROR(VLOOKUP(D7,DB!A:I,9,0),"")</f>
        <v>Latis</v>
      </c>
    </row>
    <row r="8" spans="1:13">
      <c r="A8" s="109"/>
      <c r="B8" s="109" t="str">
        <f>IFERROR(VLOOKUP(D8,DB!A:K,11,0),"")</f>
        <v/>
      </c>
      <c r="C8" s="109"/>
      <c r="D8"/>
      <c r="E8" s="109"/>
      <c r="F8" s="109"/>
      <c r="G8" s="111">
        <f ca="1">IFERROR(NOW()-F8,"")</f>
        <v>45981.418111574072</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45981.418111574072</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45981.418111574072</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45981.418111574072</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45981.418111574072</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45981.418111574072</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45981.418111574072</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45981.418111574072</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45981.418111574072</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45981.418111574072</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45981.418111574072</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45981.418111574072</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45981.418111574072</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45981.418111574072</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45981.418111574072</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45981.418111574072</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45981.418111574072</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45981.418111574072</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45981.418111574072</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45981.418111574072</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45981.418111574072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45981.418111574072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45981.418111574072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45981.418111574072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45981.418111574072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45981.418111574072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45981.418111574072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45981.418111574072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45981.418111574072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45981.418111574072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45981.418111574072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45981.418111574072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45981.418111574072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45981.418111574072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45981.418111574072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45981.418111574072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45981.418111574072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45981.418111574072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45981.418111574072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45981.418111574072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45981.418111574072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45981.418111574072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45981.418111574072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45981.418111574072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45981.418111574072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45981.418111574072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45981.418111574072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45981.418111574072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45981.418111574072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45981.418111574072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45981.418111574072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45981.418111574072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45981.418111574072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45981.418111574072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45981.418111574072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45981.418111574072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45981.418111574072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45981.418111574072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45981.418111574072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45981.418111574072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45981.418111574072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45981.418111574072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45981.418111574072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45981.418111574072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45981.418111574072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45981.418111574072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45981.418111574072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45981.418111574072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45981.418111574072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45981.418111574072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45981.418111574072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45981.418111574072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45981.418111574072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45981.418111574072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45981.418111574072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45981.418111574072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45981.418111574072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45981.418111574072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45981.418111574072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45981.418111574072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45981.418111574072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45981.418111574072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45981.418111574072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45981.418111574072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45981.418111574072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45981.418111574072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45981.418111574072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45981.418111574072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45981.418111574072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45981.418111574072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45981.418111574072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45981.418111574072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45981.418111574072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45981.418111574072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45981.418111574072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45981.418111574072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45981.418111574072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45981.418111574072</v>
      </c>
      <c r="H105" s="109"/>
      <c r="I105" s="109" t="str">
        <f>IFERROR(VLOOKUP(D105,DB!A:F,6,0),"")</f>
        <v/>
      </c>
      <c r="J105" s="109" t="str">
        <f>IFERROR(VLOOKUP(D105,DB!A:G,7,0),"")</f>
        <v/>
      </c>
      <c r="K105" s="109"/>
      <c r="L105" s="109" t="str">
        <f>IFERROR(VLOOKUP(D105,DB!A:I,9,0),"")</f>
        <v/>
      </c>
    </row>
    <row r="106" spans="1:12">
      <c r="A106" s="131"/>
      <c r="B106" s="131" t="str">
        <f>IFERROR(VLOOKUP(D106,DB!A:K,11,0),"")</f>
        <v/>
      </c>
      <c r="C106" s="131"/>
      <c r="D106" s="131"/>
      <c r="E106" s="131"/>
      <c r="F106" s="132"/>
      <c r="G106" s="111">
        <f ca="1">IFERROR(NOW()-F106,"")</f>
        <v>45981.418111574072</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45981.418111574072</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45981.418111574072</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45981.418111574072</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45981.418111574072</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45981.418111574072</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45981.418111574072</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45981.418111574072</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45981.418111574072</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45981.418111574072</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45981.418111574072</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45981.418111574072</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45981.418111574072</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45981.418111574072</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45981.418111574072</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45981.418111574072</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45981.418111574072</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45981.418111574072</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45981.418111574072</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45981.418111574072</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45981.418111574072</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45981.418111574072</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45981.418111574072</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45981.418111574072</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45981.418111574072</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45981.418111574072</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45981.418111574072</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45981.418111574072</v>
      </c>
      <c r="H133" s="132"/>
      <c r="I133" s="131" t="str">
        <f>IFERROR(VLOOKUP(D133,DB!A:F,6,0),"")</f>
        <v/>
      </c>
      <c r="J133" s="131" t="str">
        <f>IFERROR(VLOOKUP(D133,DB!A:G,7,0),"")</f>
        <v/>
      </c>
      <c r="K133" s="131"/>
      <c r="L133" s="131" t="str">
        <f>IFERROR(VLOOKUP(D133,DB!A:I,9,0),"")</f>
        <v/>
      </c>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sheetData>
  <dataValidations count="2">
    <dataValidation allowBlank="1" showInputMessage="1" showErrorMessage="1" sqref="E1" xr:uid="{920C6338-E771-4DAE-8C89-92A9093EA4DE}"/>
    <dataValidation type="list" allowBlank="1" showInputMessage="1" showErrorMessage="1" sqref="E2:E1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39132</v>
      </c>
      <c r="B2" s="119" t="str">
        <f>IFERROR(VLOOKUP(D2,DB!A:K,11,0),"")</f>
        <v>R6</v>
      </c>
      <c r="C2" s="120">
        <v>1</v>
      </c>
      <c r="D2" s="119" t="s">
        <v>33716</v>
      </c>
      <c r="E2" s="109"/>
      <c r="F2" s="121"/>
      <c r="G2" s="104">
        <f t="shared" ref="G2:G16" ca="1" si="0">IFERROR(NOW()-F2,"-")</f>
        <v>45981.418111574072</v>
      </c>
      <c r="H2" s="121">
        <v>45981.300902777781</v>
      </c>
      <c r="I2" s="119" t="str">
        <f>IFERROR(VLOOKUP(D2,DB!A:F,6,0),"")</f>
        <v>SCECO</v>
      </c>
      <c r="J2" s="119" t="str">
        <f>IFERROR(VLOOKUP(D2,DB!A:G,7,0),"")</f>
        <v>Vandalized</v>
      </c>
      <c r="K2" s="122" t="s">
        <v>39133</v>
      </c>
      <c r="L2" s="123" t="str">
        <f>IFERROR(VLOOKUP(D2,DB!A:I,9,0),"")</f>
        <v>Latis</v>
      </c>
    </row>
    <row r="3" spans="1:16382" ht="31.5" customHeight="1">
      <c r="A3" s="118" t="s">
        <v>39132</v>
      </c>
      <c r="B3" s="119" t="str">
        <f>IFERROR(VLOOKUP(D3,DB!A:K,11,0),"")</f>
        <v>R6</v>
      </c>
      <c r="C3" s="120">
        <v>1</v>
      </c>
      <c r="D3" s="119" t="s">
        <v>36448</v>
      </c>
      <c r="E3" s="109"/>
      <c r="F3" s="121"/>
      <c r="G3" s="104">
        <f t="shared" ca="1" si="0"/>
        <v>45981.418111574072</v>
      </c>
      <c r="H3" s="121">
        <v>45981.338368055556</v>
      </c>
      <c r="I3" s="119" t="str">
        <f>IFERROR(VLOOKUP(D3,DB!A:F,6,0),"")</f>
        <v>SCECO</v>
      </c>
      <c r="J3" s="119" t="str">
        <f>IFERROR(VLOOKUP(D3,DB!A:G,7,0),"")</f>
        <v>Dead</v>
      </c>
      <c r="K3" s="122"/>
      <c r="L3" s="123" t="str">
        <f>IFERROR(VLOOKUP(D3,DB!A:I,9,0),"")</f>
        <v>Latis</v>
      </c>
    </row>
    <row r="4" spans="1:16382" ht="31.5" customHeight="1">
      <c r="A4" s="118" t="s">
        <v>39132</v>
      </c>
      <c r="B4" s="119" t="str">
        <f>IFERROR(VLOOKUP(D4,DB!A:K,11,0),"")</f>
        <v>R6</v>
      </c>
      <c r="C4" s="120">
        <v>1</v>
      </c>
      <c r="D4" s="119" t="s">
        <v>29744</v>
      </c>
      <c r="E4" s="109"/>
      <c r="F4" s="121"/>
      <c r="G4" s="104">
        <f t="shared" ca="1" si="0"/>
        <v>45981.418111574072</v>
      </c>
      <c r="H4" s="121">
        <v>45981.34988425926</v>
      </c>
      <c r="I4" s="119" t="str">
        <f>IFERROR(VLOOKUP(D4,DB!A:F,6,0),"")</f>
        <v>SCECO</v>
      </c>
      <c r="J4" s="119" t="str">
        <f>IFERROR(VLOOKUP(D4,DB!A:G,7,0),"")</f>
        <v>Dead+No BB Design</v>
      </c>
      <c r="K4" s="122" t="s">
        <v>39134</v>
      </c>
      <c r="L4" s="123" t="str">
        <f>IFERROR(VLOOKUP(D4,DB!A:I,9,0),"")</f>
        <v>Latis</v>
      </c>
    </row>
    <row r="5" spans="1:16382" ht="31.5" customHeight="1">
      <c r="A5" s="118"/>
      <c r="B5" s="119" t="str">
        <f>IFERROR(VLOOKUP(D5,DB!A:K,11,0),"")</f>
        <v/>
      </c>
      <c r="C5" s="120"/>
      <c r="D5" s="119"/>
      <c r="E5" s="109"/>
      <c r="F5" s="121"/>
      <c r="G5" s="104">
        <f t="shared" ca="1" si="0"/>
        <v>45981.418111574072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45981.418111574072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45981.418111574072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45981.418111574072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45981.418111574072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45981.418111574072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45981.418111574072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45981.418111574072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45981.418111574072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45981.418111574072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45981.418111574072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45981.418111574072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ref="G17:G50" ca="1" si="1">IFERROR(NOW()-F17,"-")</f>
        <v>45981.418111574072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45981.418111574072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45981.418111574072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45981.418111574072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45981.418111574072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45981.418111574072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45981.418111574072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45981.418111574072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45981.418111574072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45981.418111574072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45981.418111574072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45981.418111574072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45981.418111574072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45981.418111574072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45981.418111574072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45981.418111574072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45981.418111574072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45981.418111574072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45981.418111574072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45981.418111574072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45981.418111574072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45981.418111574072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45981.418111574072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45981.418111574072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45981.418111574072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45981.418111574072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45981.418111574072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45981.418111574072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45981.418111574072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45981.418111574072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45981.418111574072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45981.418111574072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45981.418111574072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45981.418111574072</v>
      </c>
      <c r="H50" s="121"/>
      <c r="I50" s="119" t="str">
        <f>IFERROR(VLOOKUP(D50,DB!A:F,6,0),"")</f>
        <v/>
      </c>
      <c r="J50" s="119" t="str">
        <f>IFERROR(VLOOKUP(D50,DB!A:G,7,0),"")</f>
        <v/>
      </c>
      <c r="K50" s="122"/>
      <c r="L50" s="123" t="str">
        <f>IFERROR(VLOOKUP(D50,DB!A:I,9,0),"")</f>
        <v/>
      </c>
    </row>
  </sheetData>
  <dataValidations count="2">
    <dataValidation allowBlank="1" showInputMessage="1" showErrorMessage="1" sqref="E1" xr:uid="{9E1BC488-8814-4F8A-8DBE-742B3278AB71}"/>
    <dataValidation type="list" allowBlank="1" showInputMessage="1" showErrorMessage="1" sqref="E2:E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2025-11-20T07:02:05Z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