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787" documentId="13_ncr:1_{F6CB121F-512D-4AA6-A0C1-0FB36C537598}" xr6:coauthVersionLast="47" xr6:coauthVersionMax="47" xr10:uidLastSave="{A186B856-D441-43A8-A2B8-1EB32492BDEC}"/>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2" i="1" l="1"/>
  <c r="I13" i="1"/>
  <c r="B4" i="4"/>
  <c r="G4" i="4"/>
  <c r="I4" i="4"/>
  <c r="J4" i="4"/>
  <c r="L4"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6"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<sst xmlns="http://schemas.openxmlformats.org/spreadsheetml/2006/main" count="180272" uniqueCount="39121">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</sst>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303.82839976852119</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0.37371226851973915</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5.6362731484114192E-2</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45966.776825694447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45966.776825694447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45966.776825694447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45966.776825694447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45966.776825694447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45966.776825694447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45966.776825694447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45966.776825694447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45966.776825694447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45966.776825694447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45966.776825694447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45966.776825694447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45966.776825694447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45966.776825694447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45966.776825694447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45966.776825694447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45966.776825694447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45966.776825694447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45966.776825694447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45966.776825694447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45966.776825694447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45966.776825694447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45966.776825694447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45966.776825694447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45966.776825694447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45966.776825694447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45966.776825694447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45966.776825694447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45966.776825694447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45966.776825694447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45966.776825694447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45966.776825694447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45966.776825694447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45966.776825694447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45966.776825694447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45966.776825694447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45966.776825694447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45966.776825694447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45966.776825694447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45966.776825694447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45966.776825694447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45966.776825694447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45966.776825694447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45966.776825694447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45966.776825694447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45966.776825694447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45966.776825694447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45966.776825694447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45966.776825694447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45966.776825694447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45966.776825694447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45966.776825694447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45966.776825694447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45966.776825694447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45966.776825694447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45966.776825694447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45966.776825694447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45966.776825694447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45966.776825694447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45966.776825694447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45966.776825694447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45966.776825694447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45966.776825694447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45966.776825694447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45966.776825694447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45966.776825694447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45966.776825694447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45966.776825694447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45966.776825694447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45966.776825694447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45966.776825694447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45966.776825694447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45966.776825694447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45966.776825694447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45966.776825694447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45966.776825694447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45966.776825694447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45966.776825694447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45966.776825694447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45966.776825694447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45966.776825694447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45966.776825694447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45966.776825694447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45966.776825694447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45966.776825694447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45966.776825694447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45966.776825694447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45966.776825694447</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45966.776825694447</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62FB82FE-BB71-46EF-B6F3-DD534BB7D9CA}"/>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141.77698773148586</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8.0347423611165141</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45966.776825694447</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45966.776825694447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45966.776825694447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45966.776825694447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45966.776825694447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45966.776825694447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45966.776825694447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45966.776825694447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45966.776825694447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45966.776825694447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45966.776825694447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45966.776825694447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45966.776825694447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45966.776825694447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45966.776825694447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45966.776825694447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45966.776825694447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45966.776825694447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45966.776825694447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45966.776825694447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45966.776825694447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45966.776825694447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45966.776825694447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45966.776825694447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45966.776825694447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45966.776825694447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45966.776825694447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45966.776825694447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45966.776825694447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45966.776825694447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45966.776825694447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45966.776825694447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45966.776825694447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45966.776825694447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45966.776825694447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45966.776825694447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45966.776825694447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45966.776825694447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45966.776825694447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45966.776825694447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45966.776825694447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45966.776825694447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45966.776825694447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45966.776825694447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45966.776825694447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45966.776825694447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45966.776825694447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45966.776825694447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45966.776825694447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45966.776825694447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45966.776825694447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45966.776825694447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45966.776825694447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45966.776825694447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45966.776825694447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45966.776825694447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45966.776825694447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45966.776825694447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45966.776825694447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45966.776825694447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45966.776825694447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45966.776825694447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45966.776825694447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45966.776825694447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45966.776825694447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45966.776825694447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45966.776825694447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45966.776825694447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45966.776825694447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45966.776825694447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45966.776825694447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45966.776825694447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45966.776825694447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45966.776825694447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45966.776825694447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45966.776825694447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45966.776825694447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45966.776825694447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45966.776825694447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45966.776825694447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45966.776825694447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45966.776825694447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45966.776825694447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45966.776825694447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45966.776825694447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45966.776825694447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45966.776825694447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45966.776825694447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45966.776825694447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45966.776825694447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45966.776825694447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45966.776825694447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45966.776825694447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45966.776825694447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45966.776825694447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45966.776825694447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45966.776825694447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45966.776825694447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45966.776825694447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45966.776825694447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45966.776825694447</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45966.776825694447</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45966.776825694447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45966.776825694447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45966.776825694447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45966.776825694447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45966.776825694447</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45966.776825694447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45966.776825694447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45966.776825694447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45966.776825694447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45966.776825694447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45966.776825694447</v>
      </c>
      <c r="H13" s="22" t="s">
        <v>39111</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45966.776825694447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45966.776825694447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45966.776825694447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45966.776825694447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45966.776825694447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45966.776825694447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45966.776825694447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45966.776825694447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45966.776825694447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45966.776825694447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45966.776825694447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45966.776825694447</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39112</v>
      </c>
      <c r="D26" s="18"/>
      <c r="E26" s="18"/>
      <c r="F26" s="20"/>
      <c r="G26" s="21">
        <f t="shared" ref="G26:G89" ca="1" si="1">IFERROR(NOW()-F26,"-")</f>
        <v>45966.776825694447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45966.776825694447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45966.776825694447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45966.776825694447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45966.776825694447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45966.776825694447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45966.776825694447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45966.776825694447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45966.776825694447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45966.776825694447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45966.776825694447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45966.776825694447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45966.776825694447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45966.776825694447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45966.776825694447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45966.776825694447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45966.776825694447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45966.776825694447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45966.776825694447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45966.776825694447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45966.776825694447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45966.776825694447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45966.776825694447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45966.776825694447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45966.776825694447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45966.776825694447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45966.776825694447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45966.776825694447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45966.776825694447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45966.776825694447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45966.776825694447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45966.776825694447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45966.776825694447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45966.776825694447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45966.776825694447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45966.776825694447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45966.776825694447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45966.776825694447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45966.776825694447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45966.776825694447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45966.776825694447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45966.776825694447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45966.776825694447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45966.776825694447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45966.776825694447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45966.776825694447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45966.776825694447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45966.776825694447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45966.776825694447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45966.776825694447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45966.776825694447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45966.776825694447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45966.776825694447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45966.776825694447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45966.776825694447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45966.776825694447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45966.776825694447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45966.776825694447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45966.776825694447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45966.776825694447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45966.776825694447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45966.776825694447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45966.776825694447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45966.776825694447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45966.776825694447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45966.776825694447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45966.776825694447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45966.776825694447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45966.776825694447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45966.776825694447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45966.776825694447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45966.776825694447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45966.776825694447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45966.776825694447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45966.776825694447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45966.776825694447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45966.776825694447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45966.776825694447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45966.776825694447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45966.776825694447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45966.776825694447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45966.776825694447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45966.776825694447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45966.776825694447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45966.776825694447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45966.776825694447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45966.776825694447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45966.776825694447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45966.776825694447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45966.776825694447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45966.776825694447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45966.776825694447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45966.776825694447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45966.776825694447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45966.776825694447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45966.776825694447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45966.776825694447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45966.776825694447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45966.776825694447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45966.776825694447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45966.776825694447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45966.776825694447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45966.776825694447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45966.776825694447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45966.776825694447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45966.776825694447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45966.776825694447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45966.776825694447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45966.776825694447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45966.776825694447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45966.776825694447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45966.776825694447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45966.776825694447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45966.776825694447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45966.776825694447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45966.776825694447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45966.776825694447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45966.776825694447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45966.776825694447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45966.776825694447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45966.776825694447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45966.776825694447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45966.776825694447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45966.776825694447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45966.776825694447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45966.776825694447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45966.776825694447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45966.776825694447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45966.776825694447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45966.776825694447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45966.776825694447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45966.776825694447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45966.776825694447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45966.776825694447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45966.776825694447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45966.776825694447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45966.776825694447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45966.776825694447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45966.776825694447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45966.776825694447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45966.776825694447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45966.776825694447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45966.776825694447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45966.776825694447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45966.776825694447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45966.776825694447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45966.776825694447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45966.776825694447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45966.776825694447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45966.776825694447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45966.776825694447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45966.776825694447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45966.776825694447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45966.776825694447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45966.776825694447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45966.776825694447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45966.776825694447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45966.776825694447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45966.776825694447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45966.776825694447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45966.776825694447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45966.776825694447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45966.776825694447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45966.776825694447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45966.776825694447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45966.776825694447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45966.776825694447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45966.776825694447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45966.776825694447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45966.776825694447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45966.776825694447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45966.776825694447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45966.776825694447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45966.776825694447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45966.776825694447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45966.776825694447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45966.776825694447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45966.776825694447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45966.776825694447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45966.776825694447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45966.776825694447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45966.776825694447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45966.776825694447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45966.776825694447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45966.776825694447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45966.776825694447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45966.776825694447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45966.776825694447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45966.776825694447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45966.776825694447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45966.776825694447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45966.776825694447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45966.776825694447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45966.776825694447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45966.776825694447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45966.776825694447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45966.776825694447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45966.776825694447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45966.776825694447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45966.776825694447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45966.776825694447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45966.776825694447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45966.776825694447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45966.776825694447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45966.776825694447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45966.776825694447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45966.776825694447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45966.776825694447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45966.776825694447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45966.776825694447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45966.776825694447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45966.776825694447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45966.776825694447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45966.776825694447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45966.776825694447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45966.776825694447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45966.776825694447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45966.776825694447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45966.776825694447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45966.776825694447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45966.776825694447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45966.776825694447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45966.776825694447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45966.776825694447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45966.776825694447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45966.776825694447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45966.776825694447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45966.776825694447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45966.776825694447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45966.776825694447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45966.776825694447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45966.776825694447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45966.776825694447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45966.776825694447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45966.776825694447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45966.776825694447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45966.776825694447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45966.776825694447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45966.776825694447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45966.776825694447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45966.776825694447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45966.776825694447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45966.776825694447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45966.776825694447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45966.776825694447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45966.776825694447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45966.776825694447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45966.776825694447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45966.776825694447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45966.776825694447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45966.776825694447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45966.776825694447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45966.776825694447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45966.776825694447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45966.776825694447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45966.776825694447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45966.776825694447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45966.776825694447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45966.776825694447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45966.776825694447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45966.776825694447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45966.776825694447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45966.776825694447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45966.776825694447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45966.776825694447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45966.776825694447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45966.776825694447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45966.776825694447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45966.776825694447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45966.776825694447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45966.776825694447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45966.776825694447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45966.776825694447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45966.776825694447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45966.776825694447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45966.776825694447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45966.776825694447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45966.776825694447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45966.776825694447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45966.776825694447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45966.776825694447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45966.776825694447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45966.776825694447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45966.776825694447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45966.776825694447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45966.776825694447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45966.776825694447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45966.776825694447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45966.776825694447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45966.776825694447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45966.776825694447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45966.776825694447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45966.776825694447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45966.776825694447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45966.776825694447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45966.776825694447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45966.776825694447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45966.776825694447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45966.776825694447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45966.776825694447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45966.776825694447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45966.776825694447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45966.776825694447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45966.776825694447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45966.776825694447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45966.776825694447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45966.776825694447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45966.776825694447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45966.776825694447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45966.776825694447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45966.776825694447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45966.776825694447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45966.776825694447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45966.776825694447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45966.776825694447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45966.776825694447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45966.776825694447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45966.776825694447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45966.776825694447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45966.776825694447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45966.776825694447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45966.776825694447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45966.776825694447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45966.776825694447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45966.776825694447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45966.776825694447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45966.776825694447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45966.776825694447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45966.776825694447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45966.776825694447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45966.776825694447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45966.776825694447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45966.776825694447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45966.776825694447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45966.776825694447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45966.776825694447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45966.776825694447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45966.776825694447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45966.776825694447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45966.776825694447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45966.776825694447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45966.776825694447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45966.776825694447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45966.776825694447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45966.776825694447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45966.776825694447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45966.776825694447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45966.776825694447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45966.776825694447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45966.776825694447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45966.776825694447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45966.776825694447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45966.776825694447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45966.776825694447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45966.776825694447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45966.776825694447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45966.776825694447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45966.776825694447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45966.776825694447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45966.776825694447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45966.776825694447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45966.776825694447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45966.776825694447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45966.776825694447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45966.776825694447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45966.776825694447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45966.776825694447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45966.776825694447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45966.776825694447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45966.776825694447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45966.776825694447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45966.776825694447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45966.776825694447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45966.776825694447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45966.776825694447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45966.776825694447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45966.776825694447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45966.776825694447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45966.776825694447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45966.776825694447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45966.776825694447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45966.776825694447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45966.776825694447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45966.776825694447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45966.776825694447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45966.776825694447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45966.776825694447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45966.776825694447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45966.776825694447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45966.776825694447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45966.776825694447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45966.776825694447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45966.776825694447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45966.776825694447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45966.776825694447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45966.776825694447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45966.776825694447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45966.776825694447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45966.776825694447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45966.776825694447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45966.776825694447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45966.776825694447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45966.776825694447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45966.776825694447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45966.776825694447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45966.776825694447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45966.776825694447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45966.776825694447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45966.776825694447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45966.776825694447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45966.776825694447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45966.776825694447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45966.776825694447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45966.776825694447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45966.776825694447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45966.776825694447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45966.776825694447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45966.776825694447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45966.776825694447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45966.776825694447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45966.776825694447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45966.776825694447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45966.776825694447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45966.776825694447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45966.776825694447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45966.776825694447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45966.776825694447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45966.776825694447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45966.776825694447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45966.776825694447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45966.776825694447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45966.776825694447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45966.776825694447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45966.776825694447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45966.776825694447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45966.776825694447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45966.776825694447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45966.776825694447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45966.776825694447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45966.776825694447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45966.776825694447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45966.776825694447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45966.776825694447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45966.776825694447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45966.776825694447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45966.776825694447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45966.776825694447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45966.776825694447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45966.776825694447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45966.776825694447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45966.776825694447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45966.776825694447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45966.776825694447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45966.776825694447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45966.776825694447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45966.776825694447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45966.776825694447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45966.776825694447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45966.776825694447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45966.776825694447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45966.776825694447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45966.776825694447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45966.776825694447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45966.776825694447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45966.776825694447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45966.776825694447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45966.776825694447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45966.776825694447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45966.776825694447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45966.776825694447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45966.776825694447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45966.776825694447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45966.776825694447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45966.776825694447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45966.776825694447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45966.776825694447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45966.776825694447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45966.776825694447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45966.776825694447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45966.776825694447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45966.776825694447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45966.776825694447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45966.776825694447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45966.776825694447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45966.776825694447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45966.776825694447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45966.776825694447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45966.776825694447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45966.776825694447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45966.776825694447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45966.776825694447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45966.776825694447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45966.776825694447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45966.776825694447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45966.776825694447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45966.776825694447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45966.776825694447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45966.776825694447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45966.776825694447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45966.776825694447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45966.776825694447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45966.776825694447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45966.776825694447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45966.776825694447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45966.776825694447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45966.776825694447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45966.776825694447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45966.776825694447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45966.776825694447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45966.776825694447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45966.776825694447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45966.776825694447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45966.776825694447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45966.776825694447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45966.776825694447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45966.776825694447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45966.776825694447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45966.776825694447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45966.776825694447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45966.776825694447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45966.776825694447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45966.776825694447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45966.776825694447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45966.776825694447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45966.776825694447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45966.776825694447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45966.776825694447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45966.776825694447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45966.776825694447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45966.776825694447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45966.776825694447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45966.776825694447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45966.776825694447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45966.776825694447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45966.776825694447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45966.776825694447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45966.776825694447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45966.776825694447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45966.776825694447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45966.776825694447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45966.776825694447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45966.776825694447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45966.776825694447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45966.776825694447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45966.776825694447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45966.776825694447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45966.776825694447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45966.776825694447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45966.776825694447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45966.776825694447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45966.776825694447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45966.776825694447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45966.776825694447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45966.776825694447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45966.776825694447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45966.776825694447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45966.776825694447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45966.776825694447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45966.776825694447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45966.776825694447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45966.776825694447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45966.776825694447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45966.776825694447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45966.776825694447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45966.776825694447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45966.776825694447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45966.776825694447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45966.776825694447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45966.776825694447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45966.776825694447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45966.776825694447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45966.776825694447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45966.776825694447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45966.776825694447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45966.776825694447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45966.776825694447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45966.776825694447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45966.776825694447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45966.776825694447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45966.776825694447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45966.776825694447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45966.776825694447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45966.776825694447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45966.776825694447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45966.776825694447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45966.776825694447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45966.776825694447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45966.776825694447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45966.776825694447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45966.776825694447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45966.776825694447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45966.776825694447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45966.776825694447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45966.776825694447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45966.776825694447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45966.776825694447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45966.776825694447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45966.776825694447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45966.776825694447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45966.776825694447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45966.776825694447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45966.776825694447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45966.776825694447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45966.776825694447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45966.776825694447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45966.776825694447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45966.776825694447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45966.776825694447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45966.776825694447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45966.776825694447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45966.776825694447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45966.776825694447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45966.776825694447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45966.776825694447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45966.776825694447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45966.776825694447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45966.776825694447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45966.776825694447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45966.776825694447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45966.776825694447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45966.776825694447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45966.776825694447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45966.776825694447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45966.776825694447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45966.776825694447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45966.776825694447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45966.776825694447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45966.776825694447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45966.776825694447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45966.776825694447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45966.776825694447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45966.776825694447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45966.776825694447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45966.776825694447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45966.776825694447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45966.776825694447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45966.776825694447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45966.776825694447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45966.776825694447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45966.776825694447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45966.776825694447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45966.776825694447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45966.776825694447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45966.776825694447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45966.776825694447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45966.776825694447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45966.776825694447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45966.776825694447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45966.776825694447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45966.776825694447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45966.776825694447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45966.776825694447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45966.776825694447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45966.776825694447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45966.776825694447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45966.776825694447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45966.776825694447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45966.776825694447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45966.776825694447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45966.776825694447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45966.776825694447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45966.776825694447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45966.776825694447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45966.776825694447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45966.776825694447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45966.776825694447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45966.776825694447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45966.776825694447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45966.776825694447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45966.776825694447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45966.776825694447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45966.776825694447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45966.776825694447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45966.776825694447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45966.776825694447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45966.776825694447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45966.776825694447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45966.776825694447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45966.776825694447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45966.776825694447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45966.776825694447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45966.776825694447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45966.776825694447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45966.776825694447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45966.776825694447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45966.776825694447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45966.776825694447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45966.776825694447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45966.776825694447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45966.776825694447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45966.776825694447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45966.776825694447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45966.776825694447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45966.776825694447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45966.776825694447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45966.776825694447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45966.776825694447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45966.776825694447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45966.776825694447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45966.776825694447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45966.776825694447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45966.776825694447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45966.776825694447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45966.776825694447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45966.776825694447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45966.776825694447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45966.776825694447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45966.776825694447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45966.776825694447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45966.776825694447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45966.776825694447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45966.776825694447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45966.776825694447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45966.776825694447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45966.776825694447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45966.776825694447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45966.776825694447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45966.776825694447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45966.776825694447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45966.776825694447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45966.776825694447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45966.776825694447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45966.776825694447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45966.776825694447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45966.776825694447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45966.776825694447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45966.776825694447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45966.776825694447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45966.776825694447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45966.776825694447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45966.776825694447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45966.776825694447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45966.776825694447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45966.776825694447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45966.776825694447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45966.776825694447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45966.776825694447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45966.776825694447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45966.776825694447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45966.776825694447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45966.776825694447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45966.776825694447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45966.776825694447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45966.776825694447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45966.776825694447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45966.776825694447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45966.776825694447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45966.776825694447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45966.776825694447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45966.776825694447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45966.776825694447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45966.776825694447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45966.776825694447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45966.776825694447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45966.776825694447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45966.776825694447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45966.776825694447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45966.776825694447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45966.776825694447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45966.776825694447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45966.776825694447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45966.776825694447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45966.776825694447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45966.776825694447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45966.776825694447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45966.776825694447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45966.776825694447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45966.776825694447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45966.776825694447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45966.776825694447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45966.776825694447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45966.776825694447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45966.776825694447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45966.776825694447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45966.776825694447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45966.776825694447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45966.776825694447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45966.776825694447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45966.776825694447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45966.776825694447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45966.776825694447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45966.776825694447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45966.776825694447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45966.776825694447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45966.776825694447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45966.776825694447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45966.776825694447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45966.776825694447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45966.776825694447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45966.776825694447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45966.776825694447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45966.776825694447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45966.776825694447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45966.776825694447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45966.776825694447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45966.776825694447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45966.776825694447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45966.776825694447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45966.776825694447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45966.776825694447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45966.776825694447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45966.776825694447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45966.776825694447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45966.776825694447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45966.776825694447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45966.776825694447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45966.776825694447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45966.776825694447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45966.776825694447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45966.776825694447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45966.776825694447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45966.776825694447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45966.776825694447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45966.776825694447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45966.776825694447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45966.776825694447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45966.776825694447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45966.776825694447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45966.776825694447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45966.776825694447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45966.776825694447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45966.776825694447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45966.776825694447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45966.776825694447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45966.776825694447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45966.776825694447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45966.776825694447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45966.776825694447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45966.776825694447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45966.776825694447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45966.776825694447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45966.776825694447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45966.776825694447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45966.776825694447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45966.776825694447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45966.776825694447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45966.776825694447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45966.776825694447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45966.776825694447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45966.776825694447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45966.776825694447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45966.776825694447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45966.776825694447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45966.776825694447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45966.776825694447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45966.776825694447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45966.776825694447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45966.776825694447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45966.776825694447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45966.776825694447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45966.776825694447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45966.776825694447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45966.776825694447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45966.776825694447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45966.776825694447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45966.776825694447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45966.776825694447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45966.776825694447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45966.776825694447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45966.776825694447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45966.776825694447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45966.776825694447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45966.776825694447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45966.776825694447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45966.776825694447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45966.776825694447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45966.776825694447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45966.776825694447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45966.776825694447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45966.776825694447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45966.776825694447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45966.776825694447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45966.776825694447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45966.776825694447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45966.776825694447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45966.776825694447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45966.776825694447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45966.776825694447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45966.776825694447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45966.776825694447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45966.776825694447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45966.776825694447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45966.776825694447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45966.776825694447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45966.776825694447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45966.776825694447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45966.776825694447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45966.776825694447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45966.776825694447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45966.776825694447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45966.776825694447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45966.776825694447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45966.776825694447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45966.776825694447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45966.776825694447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45966.776825694447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45966.776825694447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45966.776825694447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45966.776825694447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45966.776825694447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45966.776825694447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45966.776825694447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45966.776825694447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45966.776825694447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45966.776825694447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45966.776825694447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45966.776825694447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45966.776825694447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45966.776825694447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45966.776825694447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45966.776825694447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45966.776825694447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45966.776825694447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45966.776825694447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45966.776825694447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45966.776825694447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45966.776825694447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45966.776825694447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45966.776825694447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45966.776825694447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45966.776825694447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45966.776825694447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45966.776825694447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45966.776825694447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45966.776825694447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45966.776825694447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45966.776825694447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45966.776825694447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45966.776825694447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45966.776825694447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45966.776825694447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45966.776825694447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45966.776825694447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45966.776825694447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45966.776825694447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45966.776825694447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45966.776825694447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45966.776825694447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45966.776825694447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45966.776825694447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45966.776825694447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45966.776825694447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45966.776825694447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45966.776825694447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45966.776825694447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45966.776825694447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45966.776825694447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45966.776825694447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45966.776825694447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45966.776825694447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45966.776825694447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45966.776825694447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45966.776825694447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45966.776825694447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45966.776825694447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45966.776825694447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45966.776825694447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45966.776825694447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45966.776825694447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45966.776825694447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45966.776825694447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45966.776825694447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45966.776825694447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45966.776825694447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45966.776825694447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45966.776825694447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45966.776825694447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45966.776825694447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45966.776825694447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45966.776825694447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45966.776825694447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45966.776825694447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45966.776825694447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45966.776825694447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45966.776825694447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45966.776825694447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45966.776825694447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45966.776825694447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45966.776825694447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45966.776825694447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45966.776825694447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45966.776825694447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45966.776825694447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45966.776825694447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45966.776825694447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45966.776825694447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45966.776825694447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45966.776825694447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45966.776825694447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45966.776825694447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45966.776825694447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45966.776825694447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45966.776825694447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45966.776825694447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45966.776825694447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45966.776825694447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45966.776825694447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45966.776825694447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45966.776825694447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45966.776825694447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45966.776825694447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45966.776825694447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45966.776825694447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45966.776825694447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45966.776825694447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45966.776825694447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45966.776825694447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45966.776825694447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45966.776825694447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45966.776825694447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45966.776825694447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45966.776825694447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45966.776825694447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45966.776825694447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45966.776825694447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45966.776825694447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45966.776825694447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45966.776825694447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45966.776825694447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45966.776825694447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45966.776825694447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45966.776825694447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45966.776825694447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45966.776825694447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45966.776825694447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45966.776825694447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45966.776825694447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45966.776825694447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45966.776825694447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45966.776825694447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45966.776825694447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45966.776825694447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45966.776825694447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45966.776825694447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45966.776825694447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45966.776825694447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45966.776825694447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45966.776825694447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45966.776825694447</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263.29610810185113</v>
      </c>
      <c r="H2" s="98">
        <v>45703.474768518521</v>
      </c>
      <c r="I2" s="98" t="str">
        <f>IFERROR(VLOOKUP(D2,DB!A:F,6,0),"")</f>
        <v>SCECO</v>
      </c>
      <c r="J2" s="98" t="str">
        <f>IFERROR(VLOOKUP(D2,DB!A:G,7,0),"")</f>
        <v>Dead</v>
      </c>
      <c r="K2" s="100" t="s">
        <v>39114</v>
      </c>
      <c r="L2" s="93" t="str">
        <f>IFERROR(VLOOKUP(D2,DB!A:I,9,0),"")</f>
        <v>Latis</v>
      </c>
    </row>
    <row r="3" spans="1:16" ht="15" customHeight="1">
      <c r="A3" s="118"/>
      <c r="B3" s="118" t="str">
        <f>IFERROR(VLOOKUP(D3,DB!A:K,11,0),"")</f>
        <v/>
      </c>
      <c r="C3" s="119"/>
      <c r="D3" s="93"/>
      <c r="E3" s="97"/>
      <c r="F3" s="122"/>
      <c r="G3" s="123">
        <f ca="1">IFERROR(NOW()-F3,"")</f>
        <v>45966.776825694447</v>
      </c>
      <c r="H3" s="122"/>
      <c r="I3" s="118" t="str">
        <f>IFERROR(VLOOKUP(D3,DB!A:F,6,0),"")</f>
        <v/>
      </c>
      <c r="J3" s="118" t="str">
        <f>IFERROR(VLOOKUP(D3,DB!A:G,7,0),"")</f>
        <v/>
      </c>
      <c r="K3" s="124"/>
      <c r="L3" s="120" t="str">
        <f>IFERROR(VLOOKUP(D3,DB!A:I,9,0),"")</f>
        <v/>
      </c>
    </row>
    <row r="4" spans="1:16" ht="15" customHeight="1">
      <c r="A4" s="118"/>
      <c r="B4" s="177" t="str">
        <f>IFERROR(VLOOKUP(D4,DB!A:K,11,0),"")</f>
        <v/>
      </c>
      <c r="C4" s="119"/>
      <c r="D4" s="120"/>
      <c r="E4" s="121"/>
      <c r="F4" s="122"/>
      <c r="G4" s="123">
        <f ca="1">IFERROR(NOW()-F4,"")</f>
        <v>45966.776825694447</v>
      </c>
      <c r="H4" s="122"/>
      <c r="I4" s="177" t="str">
        <f>IFERROR(VLOOKUP(D4,DB!A:F,6,0),"")</f>
        <v/>
      </c>
      <c r="J4" s="177" t="str">
        <f>IFERROR(VLOOKUP(D4,DB!A:G,7,0),"")</f>
        <v/>
      </c>
      <c r="K4" s="124"/>
      <c r="L4" s="178" t="str">
        <f>IFERROR(VLOOKUP(D4,DB!A:I,9,0),"")</f>
        <v/>
      </c>
    </row>
    <row r="5" spans="1:16" ht="15" customHeight="1">
      <c r="A5" s="118"/>
      <c r="B5" s="118" t="str">
        <f>IFERROR(VLOOKUP(D5,DB!A:K,11,0),"")</f>
        <v/>
      </c>
      <c r="C5" s="119"/>
      <c r="D5" s="93"/>
      <c r="E5" s="97"/>
      <c r="F5" s="122"/>
      <c r="G5" s="123">
        <f ca="1">IFERROR(NOW()-F5,"")</f>
        <v>45966.776825694447</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45966.776825694447</v>
      </c>
      <c r="H6" s="122"/>
      <c r="I6" s="118" t="str">
        <f>IFERROR(VLOOKUP(D6,DB!A:F,6,0),"")</f>
        <v/>
      </c>
      <c r="J6" s="118" t="str">
        <f>IFERROR(VLOOKUP(D6,DB!A:G,7,0),"")</f>
        <v/>
      </c>
      <c r="K6" s="124"/>
      <c r="L6" s="120" t="str">
        <f>IFERROR(VLOOKUP(D6,DB!A:I,9,0),"")</f>
        <v/>
      </c>
    </row>
    <row r="7" spans="1:16" ht="15" customHeight="1">
      <c r="A7" s="118"/>
      <c r="B7" s="118" t="str">
        <f>IFERROR(VLOOKUP(D7,DB!A:K,11,0),"")</f>
        <v/>
      </c>
      <c r="C7" s="93"/>
      <c r="D7" s="93"/>
      <c r="E7" s="97"/>
      <c r="F7" s="122"/>
      <c r="G7" s="123">
        <f ca="1">IFERROR(NOW()-F7,"")</f>
        <v>45966.776825694447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45966.776825694447</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45966.776825694447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45966.776825694447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45966.776825694447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45966.776825694447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45966.776825694447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45966.776825694447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45966.776825694447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45966.776825694447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45966.776825694447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45966.776825694447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45966.776825694447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45966.776825694447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45966.776825694447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45966.776825694447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45966.776825694447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45966.776825694447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45966.776825694447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45966.776825694447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45966.776825694447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45966.776825694447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45966.776825694447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45966.776825694447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45966.776825694447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45966.776825694447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45966.776825694447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45966.776825694447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45966.776825694447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45966.776825694447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45966.776825694447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45966.776825694447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45966.776825694447</v>
      </c>
      <c r="H39" s="122"/>
      <c r="I39" s="118" t="str">
        <f>IFERROR(VLOOKUP(D39,DB!A:F,6,0),"")</f>
        <v/>
      </c>
      <c r="J39" s="118" t="str">
        <f>IFERROR(VLOOKUP(D39,DB!A:G,7,0),"")</f>
        <v/>
      </c>
      <c r="K39" s="124"/>
      <c r="L39" s="120" t="str">
        <f>IFERROR(VLOOKUP(D39,DB!A:I,9,0),"")</f>
        <v/>
      </c>
    </row>
    <row r="40" spans="1:12" ht="15" customHeight="1">
      <c r="A40" s="125"/>
      <c r="B40" s="125" t="str">
        <f>IFERROR(VLOOKUP(D40,DB!A:K,11,0),"")</f>
        <v/>
      </c>
      <c r="C40" s="126"/>
      <c r="D40" s="127"/>
      <c r="E40" s="128"/>
      <c r="F40" s="129"/>
      <c r="G40" s="130">
        <f ca="1">IFERROR(NOW()-F40,"")</f>
        <v>45966.776825694447</v>
      </c>
      <c r="H40" s="129"/>
      <c r="I40" s="125" t="str">
        <f>IFERROR(VLOOKUP(D40,DB!A:F,6,0),"")</f>
        <v/>
      </c>
      <c r="J40" s="125" t="str">
        <f>IFERROR(VLOOKUP(D40,DB!A:G,7,0),"")</f>
        <v/>
      </c>
      <c r="K40" s="131"/>
      <c r="L40" s="127" t="str">
        <f>IFERROR(VLOOKUP(D40,DB!A:I,9,0),"")</f>
        <v/>
      </c>
    </row>
  </sheetData>
  <dataValidations count="2">
    <dataValidation allowBlank="1" showInputMessage="1" showErrorMessage="1" sqref="E1" xr:uid="{A4F81451-56CC-4543-9497-104C4E44EE4B}"/>
    <dataValidation type="list" allowBlank="1" showInputMessage="1" showErrorMessage="1" sqref="E2:E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39115</v>
      </c>
      <c r="B2" s="37" t="str">
        <f>IFERROR(VLOOKUP(D2,DB!A:K,11,0),"")</f>
        <v>R5</v>
      </c>
      <c r="C2" s="37">
        <v>3</v>
      </c>
      <c r="D2" s="117" t="s">
        <v>36011</v>
      </c>
      <c r="E2" s="37" t="s">
        <v>39021</v>
      </c>
      <c r="F2" s="38">
        <v>45891.832060185188</v>
      </c>
      <c r="G2" s="143">
        <f ca="1">IFERROR(NOW()-F2,"")</f>
        <v>74.944765509259014</v>
      </c>
      <c r="H2" s="38">
        <v>45891.790393518517</v>
      </c>
      <c r="I2" s="37" t="str">
        <f>IFERROR(VLOOKUP(D2,DB!A:F,6,0),"")</f>
        <v>Generator-SG</v>
      </c>
      <c r="J2" s="37" t="str">
        <f>IFERROR(VLOOKUP(D2,DB!A:G,7,0),"")</f>
        <v>Vandalized</v>
      </c>
      <c r="K2" s="37" t="s">
        <v>39116</v>
      </c>
      <c r="L2" s="37" t="str">
        <f>IFERROR(VLOOKUP(D2,DB!A:I,9,0),"")</f>
        <v>Latis</v>
      </c>
      <c r="M2" s="116"/>
    </row>
    <row r="3" spans="1:13" ht="30.75">
      <c r="A3" s="37" t="s">
        <v>39117</v>
      </c>
      <c r="B3" s="37" t="str">
        <f>IFERROR(VLOOKUP(D3,DB!A:K,11,0),"")</f>
        <v>R5</v>
      </c>
      <c r="C3" s="37">
        <v>1</v>
      </c>
      <c r="D3" s="37" t="s">
        <v>33268</v>
      </c>
      <c r="E3" s="37" t="s">
        <v>39104</v>
      </c>
      <c r="F3" s="38">
        <v>45926.188877314817</v>
      </c>
      <c r="G3" s="143">
        <f t="shared" ref="G3" ca="1" si="0">IFERROR(NOW()-F3,"")</f>
        <v>40.587948379630689</v>
      </c>
      <c r="H3" s="38">
        <v>45926.158159722225</v>
      </c>
      <c r="I3" s="37" t="str">
        <f>IFERROR(VLOOKUP(D3,DB!A:F,6,0),"")</f>
        <v>SCECO</v>
      </c>
      <c r="J3" s="37" t="str">
        <f>IFERROR(VLOOKUP(D3,DB!A:G,7,0),"")</f>
        <v>Good</v>
      </c>
      <c r="K3" s="37" t="s">
        <v>39118</v>
      </c>
      <c r="L3" s="37" t="str">
        <f>IFERROR(VLOOKUP(D3,DB!A:I,9,0),"")</f>
        <v>Latis</v>
      </c>
      <c r="M3" s="116"/>
    </row>
    <row r="4" spans="1:13" ht="48" customHeight="1">
      <c r="A4" s="151" t="s">
        <v>39119</v>
      </c>
      <c r="B4" s="151" t="str">
        <f>IFERROR(VLOOKUP(D4,DB!A:K,11,0),"")</f>
        <v>R5</v>
      </c>
      <c r="C4" s="151">
        <v>1</v>
      </c>
      <c r="D4" s="151" t="s">
        <v>34758</v>
      </c>
      <c r="E4" s="151" t="s">
        <v>39104</v>
      </c>
      <c r="F4" s="152">
        <v>45948.661111111112</v>
      </c>
      <c r="G4" s="153">
        <f ca="1">IFERROR(NOW()-F4,"")</f>
        <v>18.11571458333492</v>
      </c>
      <c r="H4" s="152">
        <v>45948.661111111112</v>
      </c>
      <c r="I4" s="151" t="str">
        <f>IFERROR(VLOOKUP(D4,DB!A:F,6,0),"")</f>
        <v>SCECO</v>
      </c>
      <c r="J4" s="151" t="str">
        <f>IFERROR(VLOOKUP(D4,DB!A:G,7,0),"")</f>
        <v>Dead</v>
      </c>
      <c r="K4" s="151" t="s">
        <v>39120</v>
      </c>
      <c r="L4" s="151" t="str">
        <f>IFERROR(VLOOKUP(D4,DB!A:I,9,0),"")</f>
        <v>Latis</v>
      </c>
    </row>
    <row r="5" spans="1:13" ht="15">
      <c r="A5" s="151"/>
      <c r="B5" s="151" t="str">
        <f>IFERROR(VLOOKUP(D5,DB!A:K,11,0),"")</f>
        <v>R5</v>
      </c>
      <c r="C5" s="151"/>
      <c r="D5" s="151" t="s">
        <v>31724</v>
      </c>
      <c r="E5" s="151"/>
      <c r="F5" s="152"/>
      <c r="G5" s="153">
        <f ca="1">IFERROR(NOW()-F5,"")</f>
        <v>45966.776825694447</v>
      </c>
      <c r="H5" s="152"/>
      <c r="I5" s="151" t="str">
        <f>IFERROR(VLOOKUP(D5,DB!A:F,6,0),"")</f>
        <v>SCECO+STB</v>
      </c>
      <c r="J5" s="151" t="str">
        <f>IFERROR(VLOOKUP(D5,DB!A:G,7,0),"")</f>
        <v>Good</v>
      </c>
      <c r="K5" s="151"/>
      <c r="L5" s="151" t="str">
        <f>IFERROR(VLOOKUP(D5,DB!A:I,9,0),"")</f>
        <v>Latis</v>
      </c>
    </row>
    <row r="6" spans="1:13" ht="15">
      <c r="A6" s="151"/>
      <c r="B6" s="151" t="str">
        <f>IFERROR(VLOOKUP(D6,DB!A:K,11,0),"")</f>
        <v/>
      </c>
      <c r="C6" s="151"/>
      <c r="D6" s="151"/>
      <c r="E6" s="151"/>
      <c r="F6" s="152"/>
      <c r="G6" s="153">
        <f ca="1">IFERROR(NOW()-F6,"")</f>
        <v>45966.776825694447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45966.776825694447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45966.776825694447</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45966.776825694447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45966.776825694447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45966.776825694447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45966.776825694447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45966.776825694447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45966.776825694447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45966.776825694447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45966.776825694447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45966.776825694447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45966.776825694447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45966.776825694447</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45966.776825694447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45966.776825694447</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45966.776825694447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45966.776825694447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45966.776825694447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45966.776825694447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45966.776825694447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45966.776825694447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45966.776825694447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45966.776825694447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45966.776825694447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45966.776825694447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45966.776825694447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45966.776825694447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45966.776825694447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45966.776825694447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45966.776825694447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45966.776825694447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45966.776825694447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45966.776825694447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45966.776825694447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45966.776825694447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45966.776825694447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45966.776825694447</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45966.776825694447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45966.776825694447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45966.776825694447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45966.776825694447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45966.776825694447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45966.776825694447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45966.776825694447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45966.776825694447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45966.776825694447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45966.776825694447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45966.776825694447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45966.776825694447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45966.776825694447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45966.776825694447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45966.776825694447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45966.776825694447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45966.776825694447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45966.776825694447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45966.776825694447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45966.776825694447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45966.776825694447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45966.776825694447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45966.776825694447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45966.776825694447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45966.776825694447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45966.776825694447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45966.776825694447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45966.776825694447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45966.776825694447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45966.776825694447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45966.776825694447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45966.776825694447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45966.776825694447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45966.776825694447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45966.776825694447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45966.776825694447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45966.776825694447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45966.776825694447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45966.776825694447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45966.776825694447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45966.776825694447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45966.776825694447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45966.776825694447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45966.776825694447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45966.776825694447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45966.776825694447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45966.776825694447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45966.776825694447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45966.776825694447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45966.776825694447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45966.776825694447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45966.776825694447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45966.776825694447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45966.776825694447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45966.776825694447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45966.776825694447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45966.776825694447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45966.776825694447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45966.776825694447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45966.776825694447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45966.776825694447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45966.776825694447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45966.776825694447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45966.776825694447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45966.776825694447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45966.776825694447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45966.776825694447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45966.776825694447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45966.776825694447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45966.776825694447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45966.776825694447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45966.776825694447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45966.776825694447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45966.776825694447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45966.776825694447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45966.776825694447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45966.776825694447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45966.776825694447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45966.776825694447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45966.776825694447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45966.776825694447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45966.776825694447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45966.776825694447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45966.776825694447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45966.776825694447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45966.776825694447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45966.776825694447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45966.776825694447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45966.776825694447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45966.776825694447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45966.776825694447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45966.776825694447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45966.776825694447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45966.776825694447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45966.776825694447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45966.776825694447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45966.776825694447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45966.776825694447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45966.776825694447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45966.776825694447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45966.776825694447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45966.776825694447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45966.776825694447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45966.776825694447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45966.776825694447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45966.776825694447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45966.776825694447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45966.776825694447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45966.776825694447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45966.776825694447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45966.776825694447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45966.776825694447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45966.776825694447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45966.776825694447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45966.776825694447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45966.776825694447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45966.776825694447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45966.776825694447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45966.776825694447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45966.776825694447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45966.776825694447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45966.776825694447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45966.776825694447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45966.776825694447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45966.776825694447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45966.776825694447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45966.776825694447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45966.776825694447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45966.776825694447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45966.776825694447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45966.776825694447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45966.776825694447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45966.776825694447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45966.776825694447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45966.776825694447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45966.776825694447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45966.776825694447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45966.776825694447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45966.776825694447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45966.776825694447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45966.776825694447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45966.776825694447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45966.776825694447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45966.776825694447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45966.776825694447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45966.776825694447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45966.776825694447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45966.776825694447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45966.776825694447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45966.776825694447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45966.776825694447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45966.776825694447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45966.776825694447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45966.776825694447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45966.776825694447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45966.776825694447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45966.776825694447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45966.776825694447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45966.776825694447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45966.776825694447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45966.776825694447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45966.776825694447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45966.776825694447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45966.776825694447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45966.776825694447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45966.776825694447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45966.776825694447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45966.776825694447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45966.776825694447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45966.776825694447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45966.776825694447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45966.776825694447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45966.776825694447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45966.776825694447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45966.776825694447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45966.776825694447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45966.776825694447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45966.776825694447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45966.776825694447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45966.776825694447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45966.776825694447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45966.776825694447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45966.776825694447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45966.776825694447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45966.776825694447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45966.776825694447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45966.776825694447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45966.776825694447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45966.776825694447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45966.776825694447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45966.776825694447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45966.776825694447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45966.776825694447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45966.776825694447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45966.776825694447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45966.776825694447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45966.776825694447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45966.776825694447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45966.776825694447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45966.776825694447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45966.776825694447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45966.776825694447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45966.776825694447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45966.776825694447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45966.776825694447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45966.776825694447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45966.776825694447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45966.776825694447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45966.776825694447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45966.776825694447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45966.776825694447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45966.776825694447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45966.776825694447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45966.776825694447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45966.776825694447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45966.776825694447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45966.776825694447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45966.776825694447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45966.776825694447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45966.776825694447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45966.776825694447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45966.776825694447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45966.776825694447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45966.776825694447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45966.776825694447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45966.776825694447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45966.776825694447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45966.776825694447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45966.776825694447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45966.776825694447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45966.776825694447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45966.776825694447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45966.776825694447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45966.776825694447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45966.776825694447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45966.776825694447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45966.776825694447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45966.776825694447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45966.776825694447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45966.776825694447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45966.776825694447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45966.776825694447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45966.776825694447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45966.776825694447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45966.776825694447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45966.776825694447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45966.776825694447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45966.776825694447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45966.776825694447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45966.776825694447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45966.776825694447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45966.776825694447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45966.776825694447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45966.776825694447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45966.776825694447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45966.776825694447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45966.776825694447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45966.776825694447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45966.776825694447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45966.776825694447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45966.776825694447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45966.776825694447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45966.776825694447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45966.776825694447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45966.776825694447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45966.776825694447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45966.776825694447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45966.776825694447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45966.776825694447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45966.776825694447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45966.776825694447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45966.776825694447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45966.776825694447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45966.776825694447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45966.776825694447</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45966.776825694447</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45966.776825694447</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45966.776825694447</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45966.776825694447</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45966.776825694447</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45966.776825694447</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45966.776825694447</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45966.776825694447</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45966.776825694447</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45966.776825694447</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45966.776825694447</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45966.776825694447</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45966.776825694447</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45966.776825694447</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45966.776825694447</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45966.776825694447</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45966.776825694447</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45966.776825694447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45966.776825694447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45966.776825694447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45966.776825694447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45966.776825694447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45966.776825694447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45966.776825694447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45966.776825694447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45966.776825694447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45966.776825694447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45966.776825694447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45966.776825694447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45966.776825694447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45966.776825694447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45966.776825694447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45966.776825694447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45966.776825694447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45966.776825694447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45966.776825694447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45966.776825694447</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2025-11-05T15:39:27Z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