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41" documentId="120_S{2AC9BD13-BADA-5192-A53E-5A8FF88502F6}" xr6:coauthVersionLast="47" xr6:coauthVersionMax="47" xr10:uidLastSave="{28046BF8-DC09-48BD-8197-E43BA21219E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<sst xmlns="http://schemas.openxmlformats.org/spreadsheetml/2006/main" count="181615" uniqueCount="39150">
  <si>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</si>
  <si>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</si>
  <si>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</si>
  <si>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</si>
  <si>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</si>
  <si>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</si>
  <si>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</si>
  <si>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</si>
  <si>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</si>
  <si>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</si>
  <si>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</si>
  <si>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</si>
  <si>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</si>
  <si>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</si>
  <si>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</si>
  <si>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</si>
  <si>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</si>
  <si>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</si>
  <si>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</si>
  <si>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</si>
  <si>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</si>
  <si>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</si>
  <si>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</si>
  <si>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</si>
  <si>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</si>
  <si>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</si>
  <si>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</si>
  <si>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</si>
  <si>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</si>
  <si>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</si>
  <si>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</si>
  <si>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</si>
  <si>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</si>
  <si>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</si>
  <si>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</si>
  <si>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</si>
  <si>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</si>
  <si>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</si>
  <si>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</si>
  <si>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</si>
  <si>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</si>
  <si>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</si>
  <si>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</si>
  <si>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</si>
  <si>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</si>
  <si>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</si>
  <si>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</si>
  <si>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</si>
  <si>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</si>
  <si>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</si>
  <si>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</si>
  <si>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</si>
  <si>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</si>
  <si>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</si>
  <si>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</si>
  <si>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</si>
  <si>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</si>
  <si>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</si>
  <si>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</si>
  <si>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</si>
  <si>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</si>
  <si>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</si>
  <si>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</si>
  <si>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</si>
  <si>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</si>
  <si>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</si>
  <si>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</si>
  <si>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</si>
  <si>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</si>
  <si>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</si>
  <si>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</si>
  <si>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</si>
  <si>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</si>
  <si>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</si>
  <si>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</si>
  <si>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</si>
  <si>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</si>
  <si>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</si>
  <si>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</si>
  <si>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</si>
  <si>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</si>
  <si>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</si>
  <si>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</si>
  <si>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</si>
  <si>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</si>
  <si>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</si>
  <si>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</si>
  <si>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</si>
  <si>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</si>
  <si>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</si>
  <si>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</si>
  <si>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</si>
  <si>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</si>
  <si>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</si>
  <si>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</si>
  <si>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</si>
  <si>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</si>
  <si>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</si>
  <si>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</si>
  <si>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</si>
  <si>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</si>
  <si>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</si>
  <si>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</si>
  <si>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</si>
  <si>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</si>
  <si>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</si>
  <si>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</si>
  <si>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</si>
  <si>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</si>
  <si>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</si>
  <si>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</si>
  <si>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</si>
  <si>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</si>
  <si>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</si>
  <si>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</si>
  <si>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</si>
  <si>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</si>
  <si>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</si>
  <si>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</si>
  <si>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</si>
  <si>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</si>
  <si>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</si>
  <si>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</si>
  <si>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</si>
  <si>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</si>
  <si>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</si>
  <si>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</si>
  <si>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</si>
  <si>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</si>
  <si>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</si>
  <si>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</si>
  <si>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</si>
  <si>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</si>
  <si>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</si>
  <si>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</si>
  <si>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</si>
  <si>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</si>
  <si>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</si>
  <si>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</si>
  <si>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</si>
  <si>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</si>
  <si>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</si>
  <si>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</si>
  <si>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</si>
  <si>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</si>
  <si>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</si>
  <si>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</si>
  <si>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</si>
  <si>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</si>
  <si>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</si>
  <si>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</si>
  <si>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</si>
  <si>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</si>
  <si>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</si>
  <si>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</si>
  <si>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</si>
  <si>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</si>
  <si>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</si>
  <si>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</si>
  <si>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</si>
  <si>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</si>
  <si>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</si>
  <si>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</si>
  <si>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</si>
  <si>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</si>
  <si>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</si>
  <si>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</si>
  <si>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</si>
  <si>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</si>
  <si>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</si>
  <si>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</si>
  <si>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</si>
  <si>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</si>
  <si>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</si>
  <si>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</si>
  <si>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</si>
  <si>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</si>
  <si>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</si>
  <si>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</si>
  <si>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</si>
  <si>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</si>
  <si>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</si>
  <si>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</si>
  <si>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</si>
  <si>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</si>
  <si>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</si>
  <si>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</si>
  <si>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</si>
  <si>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</si>
  <si>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</si>
  <si>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</si>
  <si>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</si>
  <si>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</si>
  <si>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</si>
  <si>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</si>
  <si>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</si>
  <si>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</si>
  <si>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</si>
  <si>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</si>
  <si>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</si>
  <si>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</si>
  <si>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</si>
  <si>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</si>
  <si>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</si>
  <si>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</si>
  <si>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</si>
  <si>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</si>
  <si>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</si>
  <si>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</si>
  <si>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</si>
  <si>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</si>
  <si>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</si>
  <si>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</si>
  <si>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</si>
  <si>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</si>
  <si>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</si>
  <si>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</si>
  <si>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</si>
  <si>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</si>
  <si>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</si>
  <si>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</si>
  <si>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</si>
  <si>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</si>
  <si>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</si>
  <si>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</si>
  <si>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</si>
  <si>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</si>
  <si>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</si>
  <si>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</si>
  <si>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</si>
  <si>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</si>
  <si>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</si>
  <si>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</si>
  <si>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</si>
  <si>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</si>
  <si>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</si>
  <si>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</si>
  <si>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</si>
  <si>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</si>
  <si>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</si>
  <si>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</si>
  <si>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</si>
  <si>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</si>
  <si>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</si>
  <si>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</si>
  <si>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</si>
  <si>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</si>
  <si>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</si>
  <si>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</si>
  <si>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</si>
  <si>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</si>
  <si>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</si>
  <si>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</si>
  <si>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</si>
  <si>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</si>
  <si>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</si>
  <si>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</si>
  <si>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</si>
  <si>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</si>
  <si>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</si>
  <si>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</si>
  <si>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</si>
  <si>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</si>
  <si>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</si>
  <si>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</si>
  <si>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</si>
  <si>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</si>
  <si>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</si>
  <si>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</si>
  <si>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</si>
  <si>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</si>
  <si>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</si>
  <si>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</si>
  <si>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</si>
  <si>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</si>
  <si>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</si>
  <si>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</si>
  <si>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</si>
  <si>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</si>
  <si>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</si>
  <si>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</si>
  <si>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</si>
  <si>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</si>
  <si>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</si>
  <si>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</si>
  <si>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</si>
  <si>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</si>
  <si>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</si>
  <si>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</si>
  <si>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</si>
  <si>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</si>
  <si>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</si>
  <si>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</si>
  <si>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</si>
  <si>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</si>
  <si>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</si>
  <si>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</si>
  <si>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</si>
  <si>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</si>
  <si>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</si>
  <si>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</si>
  <si>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</si>
  <si>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</si>
  <si>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</si>
  <si>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</si>
  <si>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</si>
  <si>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</si>
  <si>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</si>
  <si>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</si>
  <si>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</si>
  <si>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</si>
  <si>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</si>
  <si>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</si>
  <si>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</si>
  <si>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</si>
  <si>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</si>
  <si>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</si>
  <si>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</si>
  <si>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</si>
  <si>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</si>
  <si>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</si>
  <si>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</si>
  <si>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</si>
  <si>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</si>
  <si>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</si>
  <si>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</si>
  <si>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</si>
  <si>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</si>
  <si>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</si>
  <si>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</si>
  <si>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</si>
  <si>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</si>
  <si>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</si>
  <si>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</si>
  <si>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</si>
  <si>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</si>
  <si>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</si>
  <si>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</si>
  <si>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</si>
  <si>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</si>
  <si>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</si>
  <si>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</si>
  <si>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</si>
  <si>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</si>
  <si>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</si>
  <si>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</si>
  <si>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</si>
  <si>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</si>
  <si>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</si>
  <si>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</si>
  <si>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</si>
  <si>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</si>
  <si>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</si>
  <si>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</si>
  <si>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</si>
  <si>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</si>
  <si>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</si>
  <si>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</si>
  <si>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</si>
  <si>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</si>
  <si>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</si>
  <si>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</si>
  <si>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</si>
  <si>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</si>
  <si>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</si>
  <si>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</si>
  <si>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</si>
  <si>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</si>
  <si>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</si>
  <si>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</si>
  <si>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</si>
  <si>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</si>
  <si>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</si>
  <si>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</si>
  <si>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</si>
  <si>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</si>
  <si>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</si>
  <si>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</si>
  <si>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</si>
  <si>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</si>
  <si>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</si>
  <si>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</si>
  <si>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</si>
  <si>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</si>
  <si>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</si>
  <si>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</si>
  <si>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</si>
  <si>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</si>
  <si>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</si>
  <si>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</si>
  <si>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</si>
  <si>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</si>
  <si>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</si>
  <si>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</si>
  <si>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</si>
  <si>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</si>
  <si>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</si>
  <si>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</si>
  <si>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</si>
  <si>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</si>
  <si>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</si>
  <si>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</si>
  <si>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</si>
  <si>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</si>
  <si>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</si>
  <si>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</si>
  <si>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</si>
  <si>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</si>
  <si>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</si>
  <si>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</si>
  <si>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</si>
  <si>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</si>
  <si>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</si>
  <si>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</si>
  <si>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</si>
  <si>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</si>
  <si>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</si>
  <si>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</si>
  <si>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</si>
  <si>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</si>
  <si>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</si>
  <si>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</si>
  <si>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</si>
  <si>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</si>
  <si>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</si>
  <si>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</si>
  <si>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</si>
  <si>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</si>
  <si>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</si>
  <si>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</si>
  <si>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</si>
  <si>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</si>
  <si>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</si>
  <si>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</si>
  <si>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</si>
  <si>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</si>
  <si>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</si>
  <si>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</si>
  <si>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</si>
  <si>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</si>
  <si>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</si>
  <si>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</si>
  <si>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</si>
  <si>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</si>
  <si>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</si>
  <si>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</si>
  <si>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</si>
  <si>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</si>
  <si>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</si>
  <si>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</si>
  <si>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</si>
  <si>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</si>
  <si>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</si>
  <si>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</si>
  <si>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</si>
  <si>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</si>
  <si>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</si>
  <si>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</si>
  <si>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</si>
  <si>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</si>
  <si>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</si>
  <si>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</si>
  <si>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</si>
  <si>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</si>
  <si>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</si>
  <si>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</si>
  <si>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</si>
  <si>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</si>
  <si>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</si>
  <si>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</si>
  <si>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</si>
  <si>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</si>
  <si>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</si>
  <si>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</si>
  <si>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</si>
  <si>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</si>
  <si>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</si>
  <si>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</si>
  <si>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</si>
  <si>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</si>
  <si>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</si>
  <si>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</si>
  <si>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</si>
  <si>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</si>
  <si>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</si>
  <si>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</si>
  <si>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</si>
  <si>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</si>
  <si>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</si>
  <si>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</si>
  <si>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</si>
  <si>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</si>
  <si>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</si>
  <si>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</si>
  <si>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</si>
  <si>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</si>
  <si>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</si>
  <si>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</si>
  <si>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</si>
  <si>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</si>
  <si>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</si>
  <si>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</si>
  <si>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</si>
  <si>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</si>
  <si>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</si>
  <si>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</si>
  <si>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</si>
  <si>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</si>
  <si>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</si>
  <si>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</si>
  <si>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</si>
  <si>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</si>
  <si>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</si>
  <si>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</si>
  <si>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</si>
  <si>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</si>
  <si>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</si>
  <si>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</si>
  <si>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</si>
  <si>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</si>
  <si>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</si>
  <si>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</si>
  <si>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</si>
  <si>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</si>
  <si>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</si>
  <si>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</si>
  <si>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</si>
  <si>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</si>
  <si>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</si>
  <si>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</si>
  <si>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</si>
  <si>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</si>
  <si>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</si>
  <si>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</si>
  <si>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</si>
  <si>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</si>
  <si>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</si>
  <si>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</si>
  <si>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</si>
  <si>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</si>
  <si>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</si>
  <si>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</si>
  <si>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</si>
  <si>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</si>
  <si>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</si>
  <si>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</si>
  <si>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</si>
  <si>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</si>
  <si>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</si>
  <si>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</si>
  <si>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</si>
  <si>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</si>
  <si>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</si>
  <si>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</si>
  <si>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</si>
  <si>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</si>
  <si>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</si>
  <si>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</si>
  <si>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</si>
  <si>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</si>
  <si>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</si>
  <si>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</si>
  <si>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</si>
  <si>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</si>
  <si>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</si>
  <si>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</si>
  <si>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</si>
  <si>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</si>
  <si>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</si>
  <si>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</si>
  <si>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</si>
  <si>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</si>
  <si>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</si>
  <si>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</si>
  <si>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</si>
  <si>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</si>
  <si>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</si>
  <si>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</si>
  <si>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</si>
  <si>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</si>
  <si>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</si>
  <si>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</si>
  <si>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</si>
  <si>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</si>
  <si>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</si>
  <si>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</si>
  <si>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</si>
  <si>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</si>
  <si>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</si>
  <si>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</si>
  <si>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</si>
  <si>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</si>
  <si>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</si>
  <si>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</si>
  <si>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</si>
  <si>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</si>
  <si>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</si>
  <si>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</si>
  <si>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</si>
  <si>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</si>
  <si>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</si>
  <si>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</si>
  <si>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</si>
  <si>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</si>
  <si>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</si>
  <si>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</si>
  <si>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</si>
  <si>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</si>
  <si>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</si>
  <si>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</si>
  <si>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</si>
  <si>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</si>
  <si>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</si>
  <si>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</si>
  <si>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</si>
  <si>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</si>
  <si>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</si>
  <si>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</si>
  <si>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</si>
  <si>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</si>
  <si>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</si>
  <si>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</si>
  <si>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</si>
  <si>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</si>
  <si>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</si>
  <si>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</si>
  <si>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</si>
  <si>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</si>
  <si>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</si>
  <si>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</si>
  <si>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</si>
  <si>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</si>
  <si>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</si>
  <si>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</si>
  <si>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</si>
  <si>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</si>
  <si>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</si>
  <si>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</si>
  <si>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</si>
  <si>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</si>
  <si>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</si>
  <si>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</si>
  <si>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</si>
  <si>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</si>
  <si>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</si>
  <si>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</si>
  <si>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</si>
  <si>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</si>
  <si>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</si>
  <si>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</si>
  <si>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</si>
  <si>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</si>
  <si>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</si>
  <si>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</si>
  <si>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</si>
  <si>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</si>
  <si>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</si>
  <si>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</si>
  <si>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</si>
  <si>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</si>
  <si>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</si>
  <si>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</si>
  <si>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</si>
  <si>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</si>
  <si>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</si>
  <si>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</si>
  <si>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</si>
  <si>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</si>
  <si>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</si>
  <si>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</si>
  <si>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</si>
  <si>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</si>
  <si>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</si>
  <si>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</si>
  <si>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</si>
  <si>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</si>
  <si>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</si>
  <si>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</si>
  <si>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</si>
  <si>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</si>
  <si>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</si>
  <si>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</si>
  <si>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</si>
  <si>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</si>
  <si>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</si>
  <si>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</si>
  <si>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</si>
  <si>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</si>
  <si>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</si>
  <si>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</si>
  <si>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</si>
  <si>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</si>
  <si>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</si>
  <si>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</si>
  <si>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</si>
  <si>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</si>
  <si>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</si>
  <si>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</si>
  <si>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</si>
  <si>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</si>
  <si>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</si>
  <si>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</si>
  <si>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</si>
  <si>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</si>
  <si>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</si>
  <si>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</si>
  <si>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</si>
  <si>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</si>
  <si>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</si>
  <si>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</si>
  <si>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</si>
  <si>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</si>
  <si>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</si>
  <si>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</si>
  <si>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</si>
  <si>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</si>
  <si>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</si>
  <si>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</si>
  <si>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</si>
  <si>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</si>
  <si>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</si>
  <si>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</si>
  <si>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</si>
  <si>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</si>
  <si>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</si>
  <si>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</si>
  <si>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</si>
  <si>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</si>
  <si>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</si>
  <si>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</si>
  <si>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</si>
  <si>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</si>
  <si>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</si>
  <si>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</si>
  <si>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</si>
  <si>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</si>
  <si>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</si>
  <si>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</si>
  <si>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</si>
  <si>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</si>
  <si>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</si>
  <si>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</si>
  <si>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</si>
  <si>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</si>
  <si>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</si>
  <si>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</si>
  <si>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</si>
  <si>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</si>
  <si>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</si>
  <si>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</si>
  <si>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</si>
  <si>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</si>
  <si>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</si>
  <si>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</si>
  <si>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</si>
  <si>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</si>
  <si>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</si>
  <si>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</si>
  <si>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</si>
  <si>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</si>
  <si>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</si>
  <si>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</si>
  <si>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</si>
  <si>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</si>
  <si>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</si>
  <si>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</si>
  <si>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</si>
  <si>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</si>
  <si>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</si>
  <si>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</si>
  <si>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</si>
  <si>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</si>
  <si>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</si>
  <si>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</si>
  <si>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</si>
  <si>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</si>
  <si>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</si>
  <si>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</si>
  <si>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</si>
  <si>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</si>
  <si>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</si>
  <si>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</si>
  <si>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</si>
  <si>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</si>
  <si>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</si>
  <si>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</si>
  <si>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</si>
  <si>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</si>
  <si>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</si>
  <si>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</si>
  <si>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</si>
  <si>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</si>
  <si>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</si>
  <si>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</si>
  <si>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</si>
  <si>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</si>
  <si>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</si>
  <si>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</si>
  <si>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</si>
  <si>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</si>
  <si>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</si>
  <si>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</si>
  <si>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</si>
  <si>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</si>
  <si>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</si>
  <si>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</si>
  <si>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</si>
  <si>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</si>
  <si>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</si>
  <si>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</si>
  <si>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</si>
  <si>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</si>
  <si>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</si>
  <si>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</si>
  <si>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</si>
  <si>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</si>
  <si>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</si>
  <si>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</si>
  <si>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</si>
  <si>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</si>
  <si>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</si>
  <si>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</si>
  <si>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</si>
  <si>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</si>
  <si>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</si>
  <si>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</si>
  <si>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</si>
  <si>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</si>
  <si>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</si>
  <si>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</si>
  <si>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</si>
  <si>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</si>
  <si>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</si>
  <si>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</si>
  <si>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</si>
  <si>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</si>
  <si>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</si>
  <si>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</si>
  <si>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</si>
  <si>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</si>
  <si>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</si>
  <si>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</si>
  <si>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</si>
  <si>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</si>
  <si>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</si>
  <si>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</si>
  <si>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</si>
  <si>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</si>
  <si>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</si>
  <si>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</si>
  <si>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</si>
  <si>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</si>
  <si>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</si>
  <si>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</si>
  <si>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</si>
  <si>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</si>
  <si>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</si>
  <si>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</si>
  <si>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</si>
  <si>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</si>
  <si>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</si>
  <si>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</si>
  <si>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</si>
  <si>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</si>
  <si>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</si>
  <si>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</si>
  <si>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</si>
  <si>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</si>
  <si>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</si>
  <si>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</si>
  <si>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</si>
  <si>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</si>
  <si>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</si>
  <si>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</si>
  <si>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</si>
  <si>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</si>
  <si>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</si>
  <si>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</si>
  <si>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</si>
  <si>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</si>
  <si>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</si>
  <si>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</si>
  <si>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</si>
  <si>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</si>
  <si>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</si>
  <si>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</si>
  <si>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</si>
  <si>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</si>
  <si>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</si>
  <si>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</si>
  <si>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</si>
  <si>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</si>
  <si>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</si>
  <si>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</si>
  <si>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</si>
  <si>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</si>
  <si>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</si>
  <si>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</si>
  <si>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</si>
  <si>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</si>
  <si>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</si>
  <si>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</si>
  <si>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</si>
  <si>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</si>
  <si>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</si>
  <si>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</si>
  <si>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</si>
  <si>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</si>
  <si>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</si>
  <si>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</si>
  <si>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</si>
  <si>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</si>
  <si>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</si>
  <si>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</si>
  <si>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</si>
  <si>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</si>
  <si>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</si>
  <si>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</si>
  <si>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</si>
  <si>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</si>
  <si>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</si>
  <si>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</si>
  <si>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</si>
  <si>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</si>
  <si>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</si>
  <si>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</si>
  <si>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</si>
  <si>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</si>
  <si>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</si>
  <si>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</si>
  <si>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</si>
  <si>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</si>
  <si>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</si>
  <si>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</si>
  <si>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</si>
  <si>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</si>
  <si>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</si>
  <si>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</si>
  <si>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</si>
  <si>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</si>
  <si>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</si>
  <si>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</si>
  <si>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</si>
  <si>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</si>
  <si>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</si>
  <si>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</si>
  <si>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</si>
  <si>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</si>
  <si>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</si>
  <si>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</si>
  <si>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</si>
  <si>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</si>
  <si>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</si>
  <si>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</si>
  <si>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</si>
  <si>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</si>
  <si>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</si>
  <si>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</si>
  <si>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</si>
  <si>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</si>
  <si>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</si>
  <si>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</si>
  <si>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</si>
  <si>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</si>
  <si>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</si>
  <si>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</si>
  <si>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</si>
  <si>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</si>
  <si>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</si>
  <si>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</si>
  <si>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</si>
  <si>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</si>
  <si>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</si>
  <si>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</si>
  <si>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</si>
  <si>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</si>
  <si>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</si>
  <si>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</si>
  <si>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</si>
  <si>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</si>
  <si>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</si>
  <si>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</si>
  <si>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</si>
  <si>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</si>
  <si>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</si>
  <si>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</si>
  <si>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</si>
  <si>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</si>
  <si>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</si>
  <si>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</si>
  <si>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</si>
  <si>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</si>
  <si>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</si>
  <si>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</si>
  <si>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</si>
  <si>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</si>
  <si>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</si>
  <si>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</si>
  <si>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</si>
  <si>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</si>
  <si>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</si>
  <si>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</si>
  <si>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</si>
  <si>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</si>
  <si>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</si>
  <si>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</si>
  <si>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</si>
  <si>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</si>
  <si>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</si>
  <si>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</si>
  <si>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</si>
  <si>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</si>
  <si>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</si>
  <si>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</si>
  <si>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</si>
  <si>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</si>
  <si>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</si>
  <si>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</si>
  <si>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</si>
  <si>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</si>
  <si>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</si>
  <si>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</si>
  <si>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</si>
  <si>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</si>
  <si>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</si>
  <si>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</si>
  <si>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</si>
  <si>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</si>
  <si>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</si>
  <si>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</si>
  <si>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</si>
  <si>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</si>
  <si>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</si>
  <si>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</si>
  <si>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</si>
  <si>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</si>
  <si>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</si>
  <si>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</si>
  <si>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</si>
  <si>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</si>
  <si>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</si>
  <si>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</si>
  <si>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</si>
  <si>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</si>
  <si>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</si>
  <si>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</si>
  <si>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</si>
  <si>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</si>
  <si>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</si>
  <si>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</si>
  <si>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</si>
  <si>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</si>
  <si>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</si>
  <si>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</si>
  <si>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</si>
  <si>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</si>
  <si>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</si>
  <si>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</si>
  <si>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</si>
  <si>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</si>
  <si>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</si>
  <si>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</si>
  <si>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</si>
  <si>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</si>
  <si>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</si>
  <si>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</si>
  <si>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</si>
  <si>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</si>
  <si>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</si>
  <si>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</si>
  <si>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</si>
  <si>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</si>
  <si>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</si>
  <si>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</si>
  <si>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</si>
  <si>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</si>
  <si>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</si>
  <si>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</si>
  <si>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</si>
  <si>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</si>
  <si>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</si>
  <si>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</si>
  <si>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</si>
  <si>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</si>
  <si>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</si>
  <si>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</si>
  <si>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</si>
  <si>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</si>
  <si>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</si>
  <si>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</si>
  <si>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</si>
  <si>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</si>
  <si>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</si>
  <si>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</si>
  <si>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</si>
  <si>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</si>
  <si>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</si>
  <si>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</si>
  <si>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</si>
  <si>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</si>
  <si>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</si>
  <si>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</si>
  <si>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</si>
  <si>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</si>
  <si>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</si>
  <si>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</si>
  <si>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</si>
  <si>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</si>
  <si>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</si>
  <si>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</si>
  <si>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</si>
  <si>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</si>
  <si>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</si>
  <si>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</si>
  <si>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</si>
  <si>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</si>
  <si>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</si>
  <si>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</si>
  <si>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</si>
  <si>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</si>
  <si>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</si>
  <si>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</si>
  <si>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</si>
  <si>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</si>
  <si>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</si>
  <si>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</si>
  <si>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</si>
  <si>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</si>
  <si>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</si>
  <si>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</si>
  <si>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</si>
  <si>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</si>
  <si>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</si>
  <si>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</si>
  <si>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</si>
  <si>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</si>
  <si>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</si>
  <si>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</si>
  <si>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</si>
  <si>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</si>
  <si>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</si>
  <si>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</si>
  <si>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</si>
  <si>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</si>
  <si>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</si>
  <si>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</si>
  <si>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</si>
  <si>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</si>
  <si>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</si>
  <si>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</si>
  <si>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</si>
  <si>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</si>
  <si>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</si>
  <si>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</si>
  <si>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</si>
  <si>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</si>
  <si>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</si>
  <si>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</si>
  <si>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</si>
  <si>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</si>
  <si>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</si>
  <si>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</si>
  <si>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</si>
  <si>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</si>
  <si>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</si>
  <si>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</si>
  <si>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</si>
  <si>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</si>
  <si>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</si>
  <si>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</si>
  <si>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</si>
  <si>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</si>
  <si>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</si>
  <si>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</si>
  <si>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</si>
  <si>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</si>
  <si>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</si>
  <si>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</si>
  <si>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</si>
  <si>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</si>
  <si>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</si>
  <si>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</si>
  <si>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</si>
  <si>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</si>
  <si>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</si>
  <si>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</si>
  <si>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</si>
  <si>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</si>
  <si>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</si>
  <si>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</si>
  <si>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</si>
  <si>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</si>
  <si>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</si>
  <si>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</si>
  <si>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</si>
  <si>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</si>
  <si>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</si>
  <si>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</si>
  <si>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</si>
  <si>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</si>
  <si>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</si>
  <si>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</si>
  <si>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</si>
  <si>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</si>
  <si>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</si>
  <si>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</si>
  <si>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</si>
  <si>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</si>
  <si>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</si>
  <si>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</si>
  <si>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</si>
  <si>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</si>
  <si>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</si>
  <si>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</si>
  <si>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</si>
  <si>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</si>
  <si>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</si>
  <si>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</si>
  <si>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</si>
  <si>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</si>
  <si>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</si>
  <si>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</si>
  <si>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</si>
  <si>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</si>
  <si>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</si>
  <si>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</si>
  <si>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</si>
  <si>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</si>
  <si>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</si>
  <si>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</si>
  <si>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</si>
  <si>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</si>
  <si>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</si>
  <si>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</si>
  <si>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</si>
  <si>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</si>
  <si>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</si>
  <si>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</si>
  <si>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</si>
  <si>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</si>
  <si>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</si>
  <si>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</si>
  <si>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</si>
  <si>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</si>
  <si>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</si>
  <si>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</si>
  <si>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</si>
  <si>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</si>
  <si>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</si>
  <si>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</si>
  <si>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</si>
  <si>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</si>
  <si>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</si>
  <si>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</si>
  <si>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</si>
  <si>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</si>
  <si>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</si>
  <si>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</si>
  <si>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</si>
  <si>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</si>
  <si>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</si>
  <si>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</si>
  <si>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</si>
  <si>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</si>
  <si>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</si>
  <si>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</si>
  <si>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</si>
  <si>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</si>
  <si>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</si>
  <si>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</si>
  <si>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</si>
  <si>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</si>
  <si>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</si>
  <si>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</si>
  <si>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</si>
  <si>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</si>
  <si>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</si>
  <si>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</si>
  <si>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</si>
  <si>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</si>
  <si>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</si>
  <si>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</si>
  <si>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</si>
  <si>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</si>
  <si>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</si>
  <si>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</si>
  <si>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</si>
  <si>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</si>
  <si>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</si>
  <si>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</si>
  <si>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</si>
  <si>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</si>
  <si>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</si>
  <si>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</si>
  <si>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</si>
  <si>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</si>
  <si>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</si>
  <si>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</si>
  <si>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</si>
  <si>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</si>
  <si>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</si>
  <si>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</si>
  <si>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</si>
  <si>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</si>
  <si>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</si>
  <si>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</si>
  <si>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</si>
  <si>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</si>
  <si>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</si>
  <si>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</si>
  <si>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</si>
  <si>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</si>
  <si>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</si>
  <si>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</si>
  <si>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</si>
  <si>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</si>
  <si>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</si>
  <si>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</si>
  <si>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</si>
  <si>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</si>
  <si>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</si>
  <si>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</si>
  <si>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</si>
  <si>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</si>
  <si>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</si>
  <si>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</si>
  <si>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</si>
  <si>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</si>
  <si>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</si>
  <si>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</si>
  <si>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</si>
  <si>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</si>
  <si>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</si>
  <si>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</si>
  <si>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</si>
  <si>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</si>
  <si>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</si>
  <si>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</si>
  <si>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</si>
  <si>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</si>
  <si>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</si>
  <si>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</si>
  <si>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</si>
  <si>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</si>
  <si>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</si>
  <si>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</si>
  <si>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</si>
  <si>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</si>
  <si>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</si>
  <si>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</si>
  <si>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</si>
  <si>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</si>
  <si>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</si>
  <si>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</si>
  <si>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</si>
  <si>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</si>
  <si>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</si>
  <si>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</si>
  <si>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</si>
  <si>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</si>
  <si>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</si>
  <si>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</si>
  <si>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</si>
  <si>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</si>
  <si>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</si>
  <si>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</si>
  <si>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</si>
  <si>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</si>
  <si>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</si>
  <si>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</si>
  <si>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</si>
  <si>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</si>
  <si>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</si>
  <si>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</si>
  <si>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</si>
  <si>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</si>
  <si>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</si>
  <si>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</si>
  <si>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</si>
  <si>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</si>
  <si>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</si>
  <si>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</si>
  <si>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</si>
  <si>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</si>
  <si>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</si>
  <si>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</si>
  <si>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</si>
  <si>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</si>
  <si>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</si>
  <si>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</si>
  <si>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</si>
  <si>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</si>
  <si>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</si>
  <si>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</si>
  <si>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</si>
  <si>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</si>
  <si>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</si>
  <si>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</si>
  <si>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</si>
  <si>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</si>
  <si>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</si>
  <si>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</si>
  <si>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</si>
  <si>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</si>
  <si>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</si>
  <si>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</si>
  <si>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</si>
  <si>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</si>
  <si>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</si>
  <si>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</si>
  <si>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</si>
  <si>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</si>
  <si>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</si>
  <si>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</si>
  <si>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</si>
  <si>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</si>
  <si>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</si>
  <si>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</si>
  <si>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</si>
  <si>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</si>
  <si>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</si>
  <si>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</si>
  <si>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</si>
  <si>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</si>
  <si>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</si>
  <si>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</si>
  <si>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</si>
  <si>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</si>
  <si>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</si>
  <si>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</si>
  <si>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</si>
  <si>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</si>
  <si>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</si>
  <si>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</si>
  <si>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</si>
  <si>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</si>
  <si>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</si>
  <si>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</si>
  <si>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</si>
  <si>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</si>
  <si>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</si>
  <si>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</si>
  <si>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</si>
  <si>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</si>
  <si>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</si>
  <si>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</si>
  <si>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</si>
  <si>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</si>
  <si>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</si>
  <si>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</si>
  <si>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</si>
  <si>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</si>
  <si>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</si>
  <si>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</si>
  <si>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</si>
  <si>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</si>
  <si>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</si>
  <si>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</si>
  <si>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</si>
  <si>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</si>
  <si>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</si>
  <si>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</si>
  <si>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</si>
  <si>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</si>
  <si>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</si>
  <si>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</si>
  <si>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</si>
  <si>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</si>
  <si>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</si>
  <si>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</si>
  <si>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</si>
  <si>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</si>
  <si>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</si>
  <si>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</si>
  <si>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</si>
  <si>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</si>
  <si>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</si>
  <si>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</si>
  <si>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</si>
  <si>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</si>
  <si>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</si>
  <si>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</si>
  <si>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</si>
  <si>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</si>
  <si>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</si>
  <si>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</si>
  <si>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</si>
  <si>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</si>
  <si>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</si>
  <si>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</si>
  <si>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</si>
  <si>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</si>
  <si>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</si>
  <si>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</si>
  <si>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</si>
  <si>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</si>
  <si>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</si>
  <si>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</si>
  <si>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</si>
  <si>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</si>
  <si>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</si>
  <si>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</si>
  <si>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</si>
  <si>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</si>
  <si>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</si>
  <si>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</si>
  <si>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</si>
  <si>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</si>
  <si>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</si>
  <si>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</si>
  <si>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</si>
  <si>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</si>
  <si>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</si>
  <si>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</si>
  <si>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</si>
  <si>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</si>
  <si>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</si>
  <si>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</si>
  <si>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</si>
  <si>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</si>
  <si>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</si>
  <si>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</si>
  <si>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</si>
  <si>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</si>
  <si>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</si>
  <si>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</si>
  <si>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</si>
  <si>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</si>
  <si>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</si>
  <si>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</si>
  <si>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</si>
  <si>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</si>
  <si>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</si>
  <si>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</si>
  <si>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</si>
  <si>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</si>
  <si>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</si>
  <si>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</si>
  <si>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</si>
  <si>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</si>
  <si>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</si>
  <si>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</si>
  <si>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</si>
  <si>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</si>
  <si>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</si>
  <si>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</si>
  <si>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</si>
  <si>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</si>
  <si>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</si>
  <si>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</si>
  <si>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</si>
  <si>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</si>
  <si>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</si>
  <si>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</si>
  <si>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</si>
  <si>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</si>
  <si>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</si>
  <si>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</si>
  <si>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</si>
  <si>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</si>
  <si>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</si>
  <si>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</si>
  <si>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</si>
  <si>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</si>
  <si>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</si>
  <si>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</si>
  <si>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</si>
  <si>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</si>
  <si>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</si>
  <si>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</si>
  <si>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</si>
  <si>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</si>
  <si>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</si>
  <si>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</si>
  <si>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</si>
  <si>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</si>
  <si>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</si>
  <si>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</si>
  <si>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</si>
  <si>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</si>
  <si>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</si>
  <si>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</si>
  <si>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</si>
  <si>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</si>
  <si>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</si>
  <si>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</si>
  <si>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</si>
  <si>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</si>
  <si>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</si>
  <si>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</si>
  <si>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</si>
  <si>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</si>
  <si>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</si>
  <si>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</si>
  <si>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</si>
  <si>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</si>
  <si>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</si>
  <si>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</si>
  <si>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</si>
  <si>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</si>
  <si>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</si>
  <si>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</si>
  <si>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</si>
  <si>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</si>
  <si>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</si>
  <si>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</si>
  <si>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</si>
  <si>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</si>
  <si>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</si>
  <si>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</si>
  <si>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</si>
  <si>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</si>
  <si>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</si>
  <si>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</si>
  <si>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</si>
  <si>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</si>
  <si>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</si>
  <si>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</si>
  <si>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</si>
  <si>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</si>
  <si>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</si>
  <si>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</si>
  <si>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</si>
  <si>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</si>
  <si>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</si>
  <si>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</si>
  <si>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</si>
  <si>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</si>
  <si>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</si>
  <si>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</si>
  <si>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</si>
  <si>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</si>
  <si>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</si>
  <si>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</si>
  <si>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</si>
  <si>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</si>
  <si>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</si>
  <si>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</si>
  <si>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</si>
  <si>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</si>
  <si>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</si>
  <si>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</si>
  <si>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</si>
  <si>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</si>
  <si>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</si>
  <si>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</si>
  <si>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</si>
  <si>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</si>
  <si>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</si>
  <si>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</si>
  <si>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</si>
  <si>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</si>
  <si>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</si>
  <si>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</si>
  <si>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</si>
  <si>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</si>
  <si>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</si>
  <si>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</si>
  <si>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</si>
  <si>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</si>
  <si>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</si>
  <si>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</si>
  <si>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</si>
  <si>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</si>
  <si>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</si>
  <si>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</si>
  <si>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</si>
  <si>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</si>
  <si>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</si>
  <si>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</si>
  <si>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</si>
  <si>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</si>
  <si>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</si>
  <si>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</si>
  <si>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</si>
  <si>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</si>
  <si>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</si>
  <si>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</si>
  <si>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</si>
  <si>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</si>
  <si>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</si>
  <si>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</si>
  <si>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</si>
  <si>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</si>
  <si>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</si>
  <si>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</si>
  <si>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</si>
  <si>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</si>
  <si>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</si>
  <si>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</si>
  <si>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</si>
  <si>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</si>
  <si>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</si>
  <si>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</si>
  <si>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</si>
  <si>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</si>
  <si>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</si>
  <si>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</si>
  <si>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</si>
  <si>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</si>
  <si>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</si>
  <si>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</si>
  <si>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</si>
  <si>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</si>
  <si>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</si>
  <si>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</si>
  <si>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</si>
  <si>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</si>
  <si>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</si>
  <si>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</si>
  <si>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</si>
  <si>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</si>
  <si>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</si>
  <si>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</si>
  <si>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</si>
  <si>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</si>
  <si>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</si>
  <si>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</si>
  <si>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</si>
  <si>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</si>
  <si>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</si>
  <si>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</si>
  <si>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</si>
  <si>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</si>
  <si>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</si>
  <si>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</si>
  <si>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</si>
  <si>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</si>
  <si>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</si>
  <si>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</si>
  <si>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</si>
  <si>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</si>
  <si>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</si>
  <si>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</si>
  <si>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</si>
  <si>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</si>
  <si>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</si>
  <si>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</si>
  <si>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</si>
  <si>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</si>
  <si>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</si>
  <si>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</si>
  <si>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</si>
  <si>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</si>
  <si>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</si>
  <si>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</si>
  <si>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</si>
  <si>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</si>
  <si>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</si>
  <si>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</si>
  <si>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</si>
  <si>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</si>
  <si>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</si>
  <si>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</si>
  <si>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</si>
  <si>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</si>
  <si>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</si>
  <si>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</si>
  <si>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</si>
  <si>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</si>
  <si>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</si>
  <si>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</si>
  <si>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</si>
  <si>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</si>
  <si>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</si>
  <si>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</si>
  <si>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</si>
  <si>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</si>
  <si>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</si>
  <si>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</si>
  <si>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</si>
  <si>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</si>
  <si>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</si>
  <si>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</si>
  <si>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</si>
  <si>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</si>
  <si>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</si>
  <si>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</si>
  <si>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</si>
  <si>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</si>
  <si>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</si>
  <si>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</si>
  <si>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</si>
  <si>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</si>
  <si>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</si>
  <si>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</si>
  <si>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</si>
  <si>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</si>
  <si>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</si>
  <si>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</si>
  <si>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</si>
  <si>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</si>
  <si>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</si>
  <si>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</si>
  <si>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</si>
  <si>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</si>
  <si>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</si>
  <si>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</si>
  <si>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</si>
  <si>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</si>
  <si>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</si>
  <si>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</si>
  <si>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</si>
  <si>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</si>
  <si>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</si>
  <si>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</si>
  <si>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</si>
  <si>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</si>
  <si>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</si>
  <si>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</si>
  <si>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</si>
  <si>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</si>
  <si>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</si>
  <si>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</si>
  <si>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</si>
  <si>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</si>
  <si>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</si>
  <si>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</si>
  <si>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</si>
  <si>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</si>
  <si>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</si>
  <si>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</si>
  <si>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</si>
  <si>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</si>
  <si>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</si>
  <si>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</si>
  <si>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</si>
  <si>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</si>
  <si>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</si>
  <si>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</si>
  <si>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</si>
  <si>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</si>
  <si>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</si>
  <si>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</si>
  <si>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</si>
  <si>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</si>
  <si>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</si>
  <si>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</si>
  <si>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</si>
  <si>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</si>
  <si>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</si>
  <si>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</si>
  <si>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</si>
  <si>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</si>
  <si>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</si>
  <si>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</si>
  <si>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</si>
  <si>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</si>
  <si>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</si>
  <si>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</si>
  <si>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</si>
  <si>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</si>
  <si>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</si>
  <si>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</si>
  <si>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</si>
  <si>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</si>
  <si>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</si>
  <si>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</si>
  <si>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</si>
  <si>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</si>
  <si>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</si>
  <si>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</si>
  <si>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</si>
  <si>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</si>
  <si>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</si>
  <si>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</si>
  <si>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</si>
  <si>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</si>
  <si>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</si>
  <si>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</si>
  <si>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</si>
  <si>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</si>
  <si>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</si>
  <si>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</si>
  <si>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</si>
  <si>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</si>
  <si>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</si>
  <si>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</si>
  <si>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</si>
  <si>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</si>
  <si>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</si>
  <si>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</si>
  <si>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</si>
  <si>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</si>
  <si>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</si>
  <si>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</si>
  <si>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</si>
  <si>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</si>
  <si>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</si>
  <si>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</si>
  <si>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</si>
  <si>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</si>
  <si>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</si>
  <si>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</si>
  <si>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</si>
  <si>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</si>
  <si>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</si>
  <si>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</si>
  <si>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</si>
  <si>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</si>
  <si>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</si>
  <si>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</si>
  <si>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</si>
  <si>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</si>
  <si>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</si>
  <si>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</si>
  <si>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</si>
  <si>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</si>
  <si>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</si>
  <si>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</si>
  <si>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</si>
  <si>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</si>
  <si>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</si>
  <si>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</si>
  <si>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</si>
  <si>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</si>
  <si>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</si>
  <si>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</si>
  <si>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</si>
  <si>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</si>
  <si>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</si>
  <si>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</si>
  <si>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</si>
  <si>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</si>
  <si>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</si>
  <si>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</si>
  <si>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</si>
  <si>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</si>
  <si>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</si>
  <si>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</si>
  <si>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</si>
  <si>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</si>
  <si>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</si>
  <si>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</si>
  <si>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</si>
  <si>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</si>
  <si>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</si>
  <si>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</si>
  <si>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</si>
  <si>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</si>
  <si>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</si>
  <si>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</si>
  <si>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</si>
  <si>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</si>
  <si>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</si>
  <si>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</si>
  <si>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</si>
  <si>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</si>
  <si>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</si>
  <si>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</si>
  <si>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</si>
  <si>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</si>
  <si>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</si>
  <si>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</si>
  <si>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</si>
  <si>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</si>
  <si>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</si>
  <si>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</si>
  <si>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</si>
  <si>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</si>
  <si>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</si>
  <si>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</si>
  <si>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</si>
  <si>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</si>
  <si>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</si>
  <si>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</si>
  <si>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</si>
  <si>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</si>
  <si>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</si>
  <si>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</si>
  <si>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</si>
  <si>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</si>
  <si>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</si>
  <si>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</si>
  <si>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</si>
  <si>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</si>
  <si>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</si>
  <si>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</si>
  <si>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</si>
  <si>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</si>
  <si>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</si>
  <si>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</si>
  <si>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</si>
  <si>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</si>
  <si>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</si>
  <si>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</si>
  <si>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</si>
  <si>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</si>
  <si>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</si>
  <si>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</si>
  <si>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</si>
  <si>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</si>
  <si>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</si>
  <si>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</si>
  <si>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</si>
  <si>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</si>
  <si>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</si>
  <si>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</si>
  <si>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</si>
  <si>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</si>
  <si>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</si>
  <si>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</si>
  <si>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</si>
  <si>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</si>
  <si>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</si>
  <si>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</si>
  <si>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</si>
  <si>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</si>
  <si>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</si>
  <si>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</si>
  <si>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</si>
  <si>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</si>
  <si>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</si>
  <si>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</si>
  <si>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</si>
  <si>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</si>
  <si>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</si>
  <si>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</si>
  <si>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</si>
  <si>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</si>
  <si>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</si>
  <si>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</si>
  <si>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</si>
  <si>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</si>
  <si>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</si>
  <si>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</si>
  <si>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</si>
  <si>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</si>
  <si>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</si>
  <si>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</si>
  <si>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</si>
  <si>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</si>
  <si>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</si>
  <si>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</si>
  <si>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</si>
  <si>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</si>
  <si>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</si>
  <si>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</si>
  <si>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</si>
  <si>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</si>
  <si>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</si>
  <si>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</si>
  <si>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</si>
  <si>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</si>
  <si>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</si>
  <si>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</si>
  <si>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</si>
  <si>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</si>
  <si>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</si>
  <si>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</si>
  <si>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</si>
  <si>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</si>
  <si>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</si>
  <si>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</si>
  <si>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</si>
  <si>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</si>
  <si>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</si>
  <si>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</si>
  <si>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</si>
  <si>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</si>
  <si>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</si>
  <si>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</si>
  <si>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</si>
  <si>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</si>
  <si>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</si>
  <si>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</si>
  <si>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</si>
  <si>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</si>
  <si>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</si>
  <si>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</si>
  <si>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</si>
  <si>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</si>
  <si>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</si>
  <si>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</si>
  <si>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</si>
  <si>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</si>
  <si>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</si>
  <si>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</si>
  <si>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</si>
  <si>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</si>
  <si>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</si>
  <si>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</si>
  <si>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</si>
  <si>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</si>
  <si>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</si>
  <si>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</si>
  <si>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</si>
  <si>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</si>
  <si>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</si>
  <si>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</si>
  <si>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</si>
  <si>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</si>
  <si>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</si>
  <si>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</si>
  <si>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</si>
  <si>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</si>
  <si>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</si>
  <si>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</si>
  <si>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</si>
  <si>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</si>
  <si>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</si>
  <si>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</si>
  <si>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</si>
  <si>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</si>
  <si>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</si>
  <si>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</si>
  <si>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</si>
  <si>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</si>
  <si>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</si>
  <si>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</si>
  <si>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</si>
  <si>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</si>
  <si>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</si>
  <si>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</si>
  <si>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</si>
  <si>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</si>
  <si>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</si>
  <si>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</si>
  <si>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</si>
  <si>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</si>
  <si>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</si>
  <si>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</si>
  <si>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</si>
  <si>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</si>
  <si>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</si>
  <si>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</si>
  <si>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</si>
  <si>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</si>
  <si>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</si>
  <si>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</si>
  <si>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</si>
  <si>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</si>
  <si>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</si>
  <si>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</si>
  <si>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</si>
  <si>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</si>
  <si>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</si>
  <si>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</si>
  <si>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</si>
  <si>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</si>
  <si>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</si>
  <si>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</si>
  <si>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</si>
  <si>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</si>
  <si>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</si>
  <si>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</si>
  <si>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</si>
  <si>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</si>
  <si>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</si>
  <si>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</si>
  <si>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</si>
  <si>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</si>
  <si>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</si>
  <si>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</si>
  <si>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</si>
  <si>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</si>
  <si>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</si>
  <si>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</si>
  <si>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</si>
  <si>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</si>
  <si>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</si>
  <si>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</si>
  <si>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</si>
  <si>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</si>
  <si>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</si>
  <si>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</si>
  <si>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</si>
  <si>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</si>
  <si>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</si>
  <si>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</si>
  <si>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</si>
  <si>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</si>
  <si>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</si>
  <si>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</si>
  <si>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</si>
  <si>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</si>
  <si>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</si>
  <si>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</si>
  <si>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</si>
  <si>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</si>
  <si>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</si>
  <si>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</si>
  <si>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</si>
  <si>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</si>
  <si>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</si>
  <si>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</si>
  <si>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</si>
  <si>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</si>
  <si>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</si>
  <si>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</si>
  <si>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</si>
  <si>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</si>
  <si>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</si>
  <si>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</si>
  <si>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</si>
  <si>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</si>
  <si>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</si>
  <si>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</si>
  <si>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</si>
  <si>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</si>
  <si>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</si>
  <si>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</si>
  <si>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</si>
  <si>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</si>
  <si>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</si>
  <si>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</si>
  <si>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</si>
  <si>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</si>
  <si>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</si>
  <si>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</si>
  <si>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</si>
  <si>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</si>
  <si>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</si>
  <si>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</si>
  <si>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</si>
  <si>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</si>
  <si>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</si>
  <si>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</si>
  <si>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</si>
  <si>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</si>
  <si>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</si>
  <si>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</si>
  <si>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</si>
  <si>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</si>
  <si>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</si>
  <si>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</si>
  <si>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</si>
  <si>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</si>
  <si>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</si>
  <si>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</si>
  <si>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</si>
  <si>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</si>
  <si>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</si>
  <si>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</si>
  <si>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</si>
  <si>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</si>
  <si>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</si>
  <si>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</si>
  <si>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</si>
  <si>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</si>
  <si>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</si>
  <si>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</si>
  <si>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</si>
  <si>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</si>
  <si>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</si>
  <si>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</si>
  <si>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</si>
  <si>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</si>
  <si>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</si>
  <si>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</si>
  <si>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</si>
  <si>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</si>
  <si>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</si>
  <si>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</si>
  <si>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</si>
  <si>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</si>
  <si>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</si>
  <si>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</si>
  <si>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</si>
  <si>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</si>
  <si>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</si>
  <si>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</si>
  <si>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</si>
  <si>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</si>
  <si>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</si>
  <si>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</si>
  <si>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</si>
  <si>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</si>
  <si>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</si>
  <si>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</si>
  <si>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</si>
  <si>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</si>
  <si>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</si>
  <si>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</si>
  <si>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</si>
  <si>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</si>
  <si>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</si>
  <si>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</si>
  <si>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</si>
  <si>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</si>
  <si>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</si>
  <si>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</si>
  <si>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</si>
  <si>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</si>
  <si>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</si>
  <si>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</si>
  <si>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</si>
  <si>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</si>
  <si>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</si>
  <si>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</si>
  <si>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</si>
  <si>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</si>
  <si>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</si>
  <si>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</si>
  <si>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</si>
  <si>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</si>
  <si>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</si>
  <si>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</si>
  <si>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</si>
  <si>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</si>
  <si>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</si>
  <si>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</si>
  <si>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</si>
  <si>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</si>
  <si>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</si>
  <si>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</si>
  <si>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</si>
  <si>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</si>
  <si>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</si>
  <si>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</si>
  <si>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</si>
  <si>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</si>
  <si>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</si>
  <si>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</si>
  <si>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</si>
  <si>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</si>
  <si>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</si>
  <si>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</si>
  <si>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</si>
  <si>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</si>
  <si>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</si>
  <si>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</si>
  <si>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</si>
  <si>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</si>
  <si>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</si>
  <si>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</si>
  <si>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</si>
  <si>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</si>
  <si>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</si>
  <si>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</si>
  <si>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</si>
  <si>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</si>
  <si>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</si>
  <si>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</si>
  <si>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</si>
  <si>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</si>
  <si>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</si>
  <si>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</si>
  <si>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</si>
  <si>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</si>
  <si>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</si>
  <si>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</si>
  <si>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</si>
  <si>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</si>
  <si>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</si>
  <si>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</si>
  <si>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</si>
  <si>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</si>
  <si>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</si>
  <si>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</si>
  <si>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</si>
  <si>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</si>
  <si>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</si>
  <si>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</si>
  <si>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</si>
  <si>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</si>
  <si>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</si>
  <si>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</si>
  <si>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</si>
  <si>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</si>
  <si>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</si>
  <si>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</si>
  <si>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</si>
  <si>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</si>
  <si>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</si>
  <si>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</si>
  <si>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</si>
  <si>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</si>
  <si>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</si>
  <si>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</si>
  <si>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</si>
  <si>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</si>
  <si>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</si>
  <si>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</si>
  <si>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</si>
  <si>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</si>
  <si>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</si>
  <si>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</si>
  <si>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</si>
  <si>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</si>
  <si>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</si>
  <si>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</si>
  <si>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</si>
  <si>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</si>
  <si>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</si>
  <si>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</si>
  <si>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</si>
  <si>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</si>
  <si>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</si>
  <si>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</si>
  <si>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</si>
  <si>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</si>
  <si>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</si>
  <si>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</si>
  <si>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</si>
  <si>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</si>
  <si>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</si>
  <si>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</si>
  <si>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</si>
  <si>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</si>
  <si>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</si>
  <si>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</si>
  <si>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</si>
  <si>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</si>
  <si>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</si>
  <si>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</si>
  <si>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</si>
  <si>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</si>
  <si>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</si>
  <si>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</si>
  <si>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</si>
  <si>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</si>
  <si>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</si>
  <si>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</si>
  <si>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</si>
  <si>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</si>
  <si>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</si>
  <si>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</si>
  <si>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</si>
  <si>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</si>
  <si>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</si>
  <si>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</si>
  <si>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</si>
  <si>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</si>
  <si>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</si>
  <si>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</si>
  <si>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</si>
  <si>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</si>
  <si>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</si>
  <si>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</si>
  <si>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</si>
  <si>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</si>
  <si>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</si>
  <si>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</si>
  <si>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</si>
  <si>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</si>
  <si>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</si>
  <si>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</si>
  <si>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</si>
  <si>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</si>
  <si>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</si>
  <si>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</si>
  <si>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</si>
  <si>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</si>
  <si>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</si>
  <si>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</si>
  <si>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</si>
  <si>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</si>
  <si>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</si>
  <si>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</si>
  <si>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</si>
  <si>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</si>
  <si>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</si>
  <si>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</si>
  <si>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</si>
  <si>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</si>
  <si>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</si>
  <si>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</si>
  <si>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</si>
  <si>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</si>
  <si>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</si>
  <si>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</si>
  <si>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</si>
  <si>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</si>
  <si>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</si>
  <si>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</si>
  <si>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</si>
  <si>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</si>
  <si>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</si>
  <si>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</si>
  <si>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</si>
  <si>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</si>
  <si>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</si>
  <si>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</si>
  <si>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</si>
  <si>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</si>
  <si>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</si>
  <si>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</si>
  <si>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</si>
  <si>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</si>
  <si>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</si>
  <si>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</si>
  <si>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</si>
  <si>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</si>
  <si>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</si>
  <si>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</si>
  <si>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</si>
  <si>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</si>
  <si>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</si>
  <si>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</si>
  <si>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</si>
  <si>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</si>
  <si>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</si>
  <si>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</si>
  <si>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</si>
  <si>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</si>
  <si>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</si>
  <si>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</si>
  <si>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</si>
  <si>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</si>
  <si>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</si>
  <si>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</si>
  <si>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</si>
  <si>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</si>
  <si>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</si>
  <si>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</si>
  <si>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</si>
  <si>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</si>
  <si>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</si>
  <si>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</si>
  <si>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</si>
  <si>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</si>
  <si>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</si>
  <si>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</si>
  <si>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</si>
  <si>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</si>
  <si>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</si>
  <si>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</si>
  <si>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</si>
  <si>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</si>
  <si>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</si>
  <si>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</si>
  <si>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</si>
  <si>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</si>
  <si>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</si>
  <si>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</si>
  <si>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</si>
  <si>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</si>
  <si>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</si>
  <si>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</si>
  <si>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</si>
  <si>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</si>
  <si>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</si>
  <si>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</si>
  <si>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</si>
  <si>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</si>
  <si>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</si>
  <si>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</si>
  <si>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</si>
  <si>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</si>
  <si>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</si>
  <si>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</si>
  <si>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</si>
  <si>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</si>
  <si>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</si>
  <si>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</si>
  <si>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</si>
  <si>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</si>
  <si>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</si>
  <si>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</si>
  <si>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</si>
  <si>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</si>
  <si>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</si>
  <si>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</si>
  <si>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</si>
  <si>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</si>
  <si>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</si>
  <si>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</si>
  <si>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</si>
  <si>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</si>
  <si>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</si>
  <si>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</si>
  <si>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</si>
  <si>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</si>
  <si>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</si>
  <si>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</si>
  <si>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</si>
  <si>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</si>
  <si>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</si>
  <si>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</si>
  <si>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</si>
  <si>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</si>
  <si>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</si>
  <si>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</si>
  <si>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</si>
  <si>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</si>
  <si>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</si>
  <si>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</si>
  <si>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</si>
  <si>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</si>
  <si>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</si>
  <si>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</si>
  <si>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</si>
  <si>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</si>
  <si>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</si>
  <si>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</si>
  <si>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</si>
  <si>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</si>
  <si>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</si>
  <si>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</si>
  <si>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</si>
  <si>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</si>
  <si>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</si>
  <si>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</si>
  <si>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</si>
  <si>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</si>
  <si>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</si>
  <si>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</si>
  <si>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</si>
  <si>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</si>
  <si>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</si>
  <si>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</si>
  <si>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</si>
  <si>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</si>
  <si>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</si>
  <si>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</si>
  <si>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</si>
  <si>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</si>
  <si>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</si>
  <si>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</si>
  <si>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</si>
  <si>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</si>
  <si>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</si>
  <si>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</si>
  <si>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</si>
  <si>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</si>
  <si>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</si>
  <si>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</si>
  <si>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</si>
  <si>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</si>
  <si>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</si>
  <si>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</si>
  <si>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</si>
  <si>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</si>
  <si>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</si>
  <si>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</si>
  <si>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</si>
  <si>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</si>
  <si>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</si>
  <si>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</si>
  <si>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</si>
  <si>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</si>
  <si>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</si>
  <si>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</si>
  <si>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</si>
  <si>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</si>
  <si>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</si>
  <si>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</si>
  <si>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</si>
  <si>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</si>
  <si>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</si>
  <si>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</si>
  <si>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</si>
  <si>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</si>
  <si>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</si>
  <si>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</si>
  <si>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</si>
  <si>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</si>
  <si>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</si>
  <si>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</si>
  <si>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</si>
  <si>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</si>
  <si>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</si>
  <si>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</si>
  <si>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</si>
  <si>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</si>
  <si>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</si>
  <si>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</si>
  <si>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</si>
  <si>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</si>
  <si>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</si>
  <si>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</si>
  <si>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</si>
  <si>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</si>
  <si>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</si>
  <si>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</si>
  <si>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</si>
  <si>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</si>
  <si>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</si>
  <si>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</si>
  <si>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</si>
  <si>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</si>
  <si>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</si>
  <si>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</si>
  <si>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</si>
  <si>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</si>
  <si>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</si>
  <si>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</si>
  <si>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</si>
  <si>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</si>
  <si>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</si>
  <si>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</si>
  <si>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</si>
  <si>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</si>
  <si>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</si>
  <si>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</si>
  <si>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</si>
  <si>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</si>
  <si>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</si>
  <si>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</si>
  <si>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</si>
  <si>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</si>
  <si>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</si>
  <si>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</si>
  <si>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</si>
  <si>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</si>
  <si>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</si>
  <si>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</si>
  <si>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</si>
  <si>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</si>
  <si>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</si>
  <si>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</si>
  <si>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</si>
  <si>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</si>
  <si>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</si>
  <si>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</si>
  <si>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</si>
  <si>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</si>
  <si>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</si>
  <si>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</si>
  <si>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</si>
  <si>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</si>
  <si>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</si>
  <si>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</si>
  <si>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</si>
  <si>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</si>
  <si>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</si>
  <si>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</si>
  <si>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</si>
  <si>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</si>
  <si>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</si>
  <si>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</si>
  <si>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</si>
  <si>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</si>
  <si>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</si>
  <si>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</si>
  <si>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</si>
  <si>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</si>
  <si>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</si>
  <si>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</si>
  <si>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</si>
  <si>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</si>
  <si>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</si>
  <si>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</si>
  <si>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</si>
  <si>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</si>
  <si>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</si>
  <si>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</si>
  <si>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</si>
  <si>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</si>
  <si>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</si>
  <si>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</si>
  <si>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</si>
  <si>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</si>
  <si>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</si>
  <si>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</si>
  <si>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</si>
  <si>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</si>
  <si>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</si>
  <si>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</si>
  <si>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</si>
  <si>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</si>
  <si>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</si>
  <si>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</si>
  <si>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</si>
  <si>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</si>
  <si>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</si>
  <si>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</si>
  <si>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</si>
  <si>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</si>
  <si>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</si>
  <si>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</si>
  <si>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</si>
  <si>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</si>
  <si>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</si>
  <si>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</si>
  <si>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</si>
  <si>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</si>
  <si>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</si>
  <si>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</si>
  <si>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</si>
  <si>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</si>
  <si>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</si>
  <si>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</si>
  <si>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</si>
  <si>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</si>
  <si>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</si>
  <si>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</si>
  <si>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</si>
  <si>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</si>
  <si>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</si>
  <si>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</si>
  <si>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</si>
  <si>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</si>
  <si>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</si>
  <si>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</si>
  <si>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</si>
  <si>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</si>
  <si>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</si>
  <si>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</si>
  <si>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</si>
  <si>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</si>
  <si>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</si>
  <si>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</si>
  <si>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</si>
  <si>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</si>
  <si>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</si>
  <si>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</si>
  <si>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</si>
  <si>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</si>
  <si>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</si>
  <si>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</si>
  <si>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</si>
  <si>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</si>
  <si>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</si>
  <si>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</si>
  <si>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</si>
  <si>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</si>
  <si>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</si>
  <si>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</si>
  <si>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</si>
  <si>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</si>
  <si>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</si>
  <si>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</si>
  <si>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</si>
  <si>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</si>
  <si>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</si>
  <si>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</si>
  <si>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</si>
  <si>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</si>
  <si>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</si>
  <si>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</si>
  <si>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</si>
  <si>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</si>
  <si>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</si>
  <si>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</si>
  <si>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</si>
  <si>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</si>
  <si>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</si>
  <si>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</si>
  <si>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</si>
  <si>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</si>
  <si>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</si>
  <si>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</si>
  <si>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</si>
  <si>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</si>
  <si>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</si>
  <si>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</si>
  <si>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</si>
  <si>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</si>
  <si>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</si>
  <si>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</si>
  <si>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</si>
  <si>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</si>
  <si>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</si>
  <si>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</si>
  <si>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</si>
  <si>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</si>
  <si>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</si>
  <si>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</si>
  <si>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</si>
  <si>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</si>
  <si>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</si>
  <si>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</si>
  <si>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</si>
  <si>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</si>
  <si>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</si>
  <si>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</si>
  <si>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</si>
  <si>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</si>
  <si>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</si>
  <si>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</si>
  <si>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</si>
  <si>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</si>
  <si>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</si>
  <si>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</si>
  <si>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</si>
  <si>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</si>
  <si>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</si>
  <si>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</si>
  <si>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</si>
  <si>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</si>
  <si>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</si>
  <si>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</si>
  <si>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</si>
  <si>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</si>
  <si>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</si>
  <si>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</si>
  <si>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</si>
  <si>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</si>
  <si>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</si>
  <si>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</si>
  <si>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</si>
  <si>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</si>
  <si>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</si>
  <si>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</si>
  <si>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</si>
  <si>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</si>
  <si>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</si>
  <si>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</si>
  <si>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</si>
  <si>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</si>
  <si>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</si>
  <si>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</si>
  <si>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</si>
  <si>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</si>
  <si>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</si>
  <si>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</si>
  <si>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</si>
  <si>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</si>
  <si>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</si>
  <si>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</si>
  <si>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</si>
  <si>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</si>
  <si>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</si>
  <si>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</si>
  <si>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</si>
  <si>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</si>
  <si>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</si>
  <si>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</si>
  <si>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</si>
  <si>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</si>
  <si>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</si>
  <si>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</si>
  <si>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</si>
  <si>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</si>
  <si>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</si>
  <si>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</si>
  <si>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</si>
  <si>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</si>
  <si>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</si>
  <si>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</si>
  <si>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</si>
  <si>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</si>
  <si>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</si>
  <si>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</si>
  <si>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</si>
  <si>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</si>
  <si>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</si>
  <si>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</si>
  <si>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</si>
  <si>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</si>
  <si>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</si>
  <si>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</si>
  <si>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</si>
  <si>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</si>
  <si>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</si>
  <si>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</si>
  <si>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</si>
  <si>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</si>
  <si>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</si>
  <si>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</si>
  <si>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</si>
  <si>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</si>
  <si>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</si>
  <si>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</si>
  <si>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</si>
  <si>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</si>
  <si>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</si>
  <si>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</si>
  <si>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</si>
  <si>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</si>
  <si>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</si>
  <si>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</si>
  <si>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</si>
  <si>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</si>
  <si>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</si>
  <si>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</si>
  <si>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</si>
  <si>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</si>
  <si>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</si>
  <si>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</si>
  <si>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</si>
  <si>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</si>
  <si>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</si>
  <si>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</si>
  <si>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</si>
  <si>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</si>
  <si>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</si>
  <si>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</si>
  <si>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</si>
  <si>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</si>
  <si>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</si>
  <si>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</si>
  <si>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</si>
  <si>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</si>
  <si>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</si>
  <si>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</si>
  <si>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</si>
  <si>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</si>
  <si>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</si>
  <si>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</si>
  <si>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</si>
  <si>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</si>
  <si>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</si>
  <si>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</si>
  <si>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</si>
  <si>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</si>
  <si>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</si>
  <si>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</si>
  <si>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</si>
  <si>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</si>
  <si>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</si>
  <si>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</si>
  <si>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</si>
  <si>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</si>
  <si>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</si>
  <si>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</si>
  <si>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</si>
  <si>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</si>
  <si>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</si>
  <si>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</si>
  <si>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</si>
  <si>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</si>
  <si>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</si>
  <si>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</si>
  <si>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</si>
  <si>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</si>
  <si>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</si>
  <si>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</si>
  <si>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</si>
  <si>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</si>
  <si>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</si>
  <si>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</si>
  <si>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</si>
  <si>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</si>
  <si>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</si>
  <si>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</si>
  <si>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</si>
  <si>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</si>
  <si>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</si>
  <si>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</si>
  <si>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</si>
  <si>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</si>
  <si>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</si>
  <si>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</si>
  <si>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</si>
  <si>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</si>
  <si>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</si>
  <si>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</si>
  <si>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</si>
  <si>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</si>
  <si>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</si>
  <si>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</si>
  <si>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</si>
  <si>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</si>
  <si>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</si>
  <si>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</si>
  <si>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</si>
  <si>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</si>
  <si>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</si>
  <si>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</si>
  <si>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</si>
  <si>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</si>
  <si>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</si>
  <si>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</si>
  <si>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</si>
  <si>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</si>
  <si>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</si>
  <si>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</si>
  <si>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</si>
  <si>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</si>
  <si>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</si>
  <si>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</si>
  <si>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</si>
  <si>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</si>
  <si>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</si>
  <si>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</si>
  <si>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</si>
  <si>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</si>
  <si>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</si>
  <si>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</si>
  <si>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</si>
  <si>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</si>
  <si>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</si>
  <si>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</si>
  <si>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</si>
  <si>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</si>
  <si>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</si>
  <si>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</si>
  <si>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</si>
  <si>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</si>
  <si>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</si>
  <si>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</si>
  <si>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</si>
  <si>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</si>
  <si>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</si>
  <si>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</si>
  <si>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</si>
  <si>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</si>
  <si>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</si>
  <si>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</si>
  <si>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</si>
  <si>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</si>
  <si>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</si>
  <si>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</si>
  <si>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</si>
  <si>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</si>
  <si>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</si>
  <si>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</si>
  <si>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</si>
  <si>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</si>
  <si>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</si>
  <si>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</si>
  <si>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</si>
  <si>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</si>
  <si>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</si>
  <si>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</si>
  <si>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</si>
  <si>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</si>
  <si>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</si>
  <si>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</si>
  <si>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</si>
  <si>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</si>
  <si>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</si>
  <si>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</si>
  <si>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</si>
  <si>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</si>
  <si>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</si>
  <si>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</si>
  <si>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</si>
  <si>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</si>
  <si>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</si>
  <si>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</si>
  <si>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</si>
  <si>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</si>
  <si>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</si>
  <si>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</si>
  <si>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</si>
  <si>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</si>
  <si>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</si>
  <si>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</si>
  <si>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</si>
  <si>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</si>
  <si>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</si>
  <si>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</si>
  <si>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</si>
  <si>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</si>
  <si>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</si>
  <si>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</si>
  <si>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</si>
  <si>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</si>
  <si>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</si>
  <si>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</si>
  <si>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</si>
  <si>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</si>
  <si>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</si>
  <si>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</si>
  <si>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</si>
  <si>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</si>
  <si>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</si>
  <si>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</si>
  <si>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</si>
  <si>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</si>
  <si>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</si>
  <si>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</si>
  <si>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</si>
  <si>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</si>
  <si>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</si>
  <si>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</si>
  <si>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</si>
  <si>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</si>
  <si>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</si>
  <si>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</si>
  <si>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</si>
  <si>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</si>
  <si>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</si>
  <si>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</si>
  <si>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</si>
  <si>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</si>
  <si>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</si>
  <si>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</si>
  <si>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</si>
  <si>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</si>
  <si>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</si>
  <si>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</si>
  <si>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</si>
  <si>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</si>
  <si>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</si>
  <si>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</si>
  <si>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</si>
  <si>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</si>
  <si>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</si>
  <si>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</si>
  <si>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</si>
  <si>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</si>
  <si>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</si>
  <si>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</si>
  <si>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</si>
  <si>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</si>
  <si>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</si>
  <si>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</si>
  <si>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</si>
  <si>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</si>
  <si>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</si>
  <si>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</si>
  <si>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</si>
  <si>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</si>
  <si>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</si>
  <si>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</si>
  <si>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</si>
  <si>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</si>
  <si>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</si>
  <si>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</si>
  <si>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</si>
  <si>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</si>
  <si>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</si>
  <si>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</si>
  <si>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</si>
  <si>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</si>
  <si>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</si>
  <si>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</si>
  <si>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</si>
  <si>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</si>
  <si>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</si>
  <si>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</si>
  <si>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</si>
  <si>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</si>
  <si>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</si>
  <si>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</si>
  <si>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</si>
  <si>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</si>
  <si>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</si>
  <si>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</si>
  <si>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</si>
  <si>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</si>
  <si>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</si>
  <si>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</si>
  <si>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</si>
  <si>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</si>
  <si>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</si>
  <si>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</si>
  <si>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</si>
  <si>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</si>
  <si>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</si>
  <si>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</si>
  <si>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</si>
  <si>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</si>
  <si>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</si>
  <si>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</si>
  <si>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</si>
  <si>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</si>
  <si>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</si>
  <si>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</si>
  <si>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</si>
  <si>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</si>
  <si>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</si>
  <si>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</si>
  <si>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</si>
  <si>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</si>
  <si>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</si>
  <si>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</si>
  <si>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</si>
  <si>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</si>
  <si>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</si>
  <si>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</si>
  <si>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</si>
  <si>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</si>
  <si>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</si>
  <si>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</si>
  <si>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</si>
  <si>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</si>
  <si>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</si>
  <si>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</si>
  <si>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</si>
  <si>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</si>
  <si>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</si>
  <si>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</si>
  <si>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</si>
  <si>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</si>
  <si>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</si>
  <si>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</si>
  <si>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</si>
  <si>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</si>
  <si>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</si>
  <si>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</si>
  <si>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</si>
  <si>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</si>
  <si>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</si>
  <si>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</si>
  <si>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</si>
  <si>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</si>
  <si>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</si>
  <si>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</si>
  <si>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</si>
  <si>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</si>
  <si>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</si>
  <si>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</si>
  <si>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</si>
  <si>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</si>
  <si>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</si>
  <si>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</si>
  <si>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</si>
  <si>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</si>
  <si>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</si>
  <si>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</si>
  <si>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</si>
  <si>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</si>
  <si>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</si>
  <si>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</si>
  <si>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</si>
  <si>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</si>
  <si>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</si>
  <si>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</si>
  <si>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</si>
  <si>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</si>
  <si>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</si>
  <si>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</si>
  <si>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</si>
  <si>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</si>
  <si>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</si>
  <si>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</si>
  <si>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</si>
  <si>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</si>
  <si>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</si>
  <si>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</si>
  <si>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</si>
  <si>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</si>
  <si>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</si>
  <si>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</si>
  <si>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</si>
  <si>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</si>
  <si>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</si>
  <si>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</si>
  <si>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</si>
  <si>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</si>
  <si>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</si>
  <si>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</si>
  <si>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</si>
  <si>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</si>
  <si>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</si>
  <si>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</si>
  <si>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</si>
  <si>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</si>
  <si>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</si>
  <si>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</si>
  <si>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</si>
  <si>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</si>
  <si>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</si>
  <si>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</si>
  <si>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</si>
  <si>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</si>
  <si>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</si>
  <si>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</si>
  <si>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</si>
  <si>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</si>
  <si>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</si>
  <si>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</si>
  <si>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</si>
  <si>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</si>
  <si>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</si>
  <si>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</si>
  <si>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</si>
  <si>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</si>
  <si>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</si>
  <si>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</si>
  <si>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</si>
  <si>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</si>
  <si>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</si>
  <si>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</si>
  <si>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</si>
  <si>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</si>
  <si>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</si>
  <si>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</si>
  <si>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</si>
  <si>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</si>
  <si>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</si>
  <si>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</si>
  <si>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</si>
  <si>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</si>
  <si>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</si>
  <si>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</si>
  <si>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</si>
  <si>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</si>
  <si>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</si>
  <si>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</si>
  <si>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</si>
  <si>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</si>
  <si>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</si>
  <si>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</si>
  <si>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</si>
  <si>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</si>
  <si>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</si>
  <si>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</si>
  <si>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</si>
  <si>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</si>
  <si>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</si>
  <si>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</si>
  <si>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</si>
  <si>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</si>
  <si>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</si>
  <si>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</si>
  <si>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</si>
  <si>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</si>
  <si>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</si>
  <si>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</si>
  <si>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</si>
  <si>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</si>
  <si>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</si>
  <si>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</si>
  <si>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</si>
  <si>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</si>
  <si>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</si>
  <si>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</si>
  <si>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</si>
  <si>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</si>
  <si>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</si>
  <si>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</si>
  <si>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</si>
  <si>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</si>
  <si>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</si>
  <si>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</si>
  <si>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</si>
  <si>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</si>
  <si>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</si>
  <si>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</si>
  <si>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</si>
  <si>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</si>
  <si>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</si>
  <si>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</si>
  <si>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</si>
  <si>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</si>
  <si>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</si>
  <si>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</si>
  <si>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</si>
  <si>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</si>
  <si>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</si>
  <si>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</si>
  <si>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</si>
  <si>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</si>
  <si>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</si>
  <si>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</si>
  <si>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</si>
  <si>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</si>
  <si>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</si>
  <si>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</si>
  <si>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</si>
  <si>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</si>
  <si>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</si>
  <si>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</si>
  <si>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</si>
  <si>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</si>
  <si>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</si>
  <si>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</si>
  <si>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</si>
  <si>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</si>
  <si>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</si>
  <si>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</si>
  <si>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</si>
  <si>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</si>
  <si>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</si>
  <si>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</si>
  <si>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</si>
  <si>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</si>
  <si>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</si>
  <si>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</si>
  <si>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</si>
  <si>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</si>
  <si>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</si>
  <si>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</si>
  <si>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</si>
  <si>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</si>
  <si>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</si>
  <si>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</si>
  <si>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</si>
  <si>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</si>
  <si>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</si>
  <si>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</si>
  <si>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</si>
  <si>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</si>
  <si>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</si>
  <si>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</si>
  <si>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</si>
  <si>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</si>
  <si>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</si>
  <si>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</si>
  <si>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</si>
  <si>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</si>
  <si>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</si>
  <si>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</si>
  <si>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</si>
  <si>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</si>
  <si>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</si>
  <si>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</si>
  <si>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</si>
  <si>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</si>
  <si>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</si>
  <si>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</si>
  <si>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</si>
  <si>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</si>
  <si>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</si>
  <si>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</si>
  <si>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</si>
  <si>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</si>
  <si>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</si>
  <si>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</si>
  <si>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</si>
  <si>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</si>
  <si>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</si>
  <si>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</si>
  <si>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</si>
  <si>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</si>
  <si>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</si>
  <si>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</si>
  <si>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</si>
  <si>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</si>
  <si>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</si>
  <si>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</si>
  <si>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</si>
  <si>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</si>
  <si>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</si>
  <si>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</si>
  <si>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</si>
  <si>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</si>
  <si>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</si>
  <si>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</si>
  <si>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</si>
  <si>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</si>
  <si>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</si>
  <si>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</si>
  <si>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</si>
  <si>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</si>
  <si>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</si>
  <si>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</si>
  <si>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</si>
  <si>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</si>
  <si>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</si>
  <si>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</si>
  <si>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</si>
  <si>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</si>
  <si>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</si>
  <si>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</si>
  <si>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</si>
  <si>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</si>
  <si>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</si>
  <si>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</si>
  <si>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</si>
  <si>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</si>
  <si>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</si>
  <si>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</si>
  <si>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</si>
  <si>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</si>
  <si>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</si>
  <si>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</si>
  <si>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</si>
  <si>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</si>
  <si>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</si>
  <si>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</si>
  <si>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</si>
  <si>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</si>
  <si>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</si>
  <si>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</si>
  <si>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</si>
  <si>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</si>
  <si>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</si>
  <si>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</si>
  <si>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</si>
  <si>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</si>
  <si>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</si>
  <si>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</si>
  <si>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</si>
  <si>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</si>
  <si>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</si>
  <si>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</si>
  <si>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</si>
  <si>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</si>
  <si>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</si>
  <si>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</si>
  <si>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</si>
  <si>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</si>
  <si>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</si>
  <si>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</si>
  <si>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</si>
  <si>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</si>
  <si>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</si>
  <si>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</si>
  <si>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</si>
  <si>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</si>
  <si>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</si>
  <si>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</si>
  <si>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</si>
  <si>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</si>
  <si>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</si>
  <si>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</si>
  <si>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</si>
  <si>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</si>
  <si>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</si>
  <si>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</si>
  <si>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</si>
  <si>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</si>
  <si>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</si>
  <si>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</si>
  <si>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</si>
  <si>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</si>
  <si>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</si>
  <si>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</si>
  <si>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</si>
  <si>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</si>
  <si>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</si>
  <si>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</si>
  <si>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</si>
  <si>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</si>
  <si>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</si>
  <si>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</si>
  <si>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</si>
  <si>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</si>
  <si>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</si>
  <si>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</si>
  <si>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</si>
  <si>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</si>
  <si>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</si>
  <si>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</si>
  <si>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</si>
  <si>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</si>
  <si>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</si>
  <si>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</si>
  <si>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</si>
  <si>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</si>
  <si>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</si>
  <si>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</si>
  <si>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</si>
  <si>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</si>
  <si>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</si>
  <si>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</si>
  <si>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</si>
  <si>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</si>
  <si>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</si>
  <si>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</si>
  <si>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</si>
  <si>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</si>
  <si>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</si>
  <si>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</si>
  <si>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</si>
  <si>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</si>
  <si>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</si>
  <si>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</si>
  <si>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</si>
  <si>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</si>
  <si>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</si>
  <si>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</si>
  <si>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</si>
  <si>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</si>
  <si>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</si>
  <si>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</si>
  <si>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</si>
  <si>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</si>
  <si>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</si>
  <si>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</si>
  <si>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</si>
  <si>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</si>
  <si>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</si>
  <si>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</si>
  <si>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</si>
  <si>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</si>
  <si>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</si>
  <si>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</si>
  <si>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</si>
  <si>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</si>
  <si>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</si>
  <si>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</si>
  <si>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</si>
  <si>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</si>
  <si>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</si>
  <si>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</si>
  <si>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</si>
  <si>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</si>
  <si>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</si>
  <si>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</si>
  <si>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</si>
  <si>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</si>
  <si>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</si>
  <si>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</si>
  <si>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</si>
  <si>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</si>
  <si>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</si>
  <si>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</si>
  <si>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</si>
  <si>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</si>
  <si>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</si>
  <si>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</si>
  <si>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</si>
  <si>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</si>
  <si>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</si>
  <si>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</si>
  <si>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</si>
  <si>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</si>
  <si>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</si>
  <si>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</si>
  <si>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</si>
  <si>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</si>
  <si>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</si>
  <si>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</si>
  <si>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</si>
  <si>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</si>
  <si>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</si>
  <si>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</si>
  <si>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</si>
  <si>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</si>
  <si>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</si>
  <si>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</si>
  <si>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</si>
  <si>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</si>
  <si>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</si>
  <si>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</si>
  <si>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</si>
  <si>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</si>
  <si>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</si>
  <si>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</si>
  <si>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</si>
  <si>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</si>
  <si>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</si>
  <si>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</si>
  <si>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</si>
  <si>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</si>
  <si>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</si>
  <si>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</si>
  <si>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</si>
  <si>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</si>
  <si>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</si>
  <si>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</si>
  <si>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</si>
  <si>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</si>
  <si>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</si>
  <si>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</si>
  <si>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</si>
  <si>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</si>
  <si>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</si>
  <si>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</si>
  <si>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</si>
  <si>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</si>
  <si>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</si>
  <si>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</si>
  <si>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</si>
  <si>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</si>
  <si>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</si>
  <si>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</si>
  <si>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</si>
  <si>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</si>
  <si>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</si>
  <si>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</si>
  <si>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</si>
  <si>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</si>
  <si>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</si>
  <si>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</si>
  <si>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</si>
  <si>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</si>
  <si>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</si>
  <si>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</si>
  <si>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</si>
  <si>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</si>
  <si>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</si>
  <si>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</si>
  <si>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</si>
  <si>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</si>
  <si>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</si>
  <si>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</si>
  <si>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</si>
  <si>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</si>
  <si>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</si>
  <si>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</si>
  <si>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</si>
  <si>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</si>
  <si>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</si>
  <si>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</si>
  <si>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</si>
  <si>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</si>
  <si>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</si>
  <si>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</si>
  <si>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</si>
  <si>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</si>
  <si>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</si>
  <si>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</si>
  <si>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</si>
  <si>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</si>
  <si>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</si>
  <si>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</si>
  <si>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</si>
  <si>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</si>
  <si>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</si>
  <si>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</si>
  <si>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</si>
  <si>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</si>
  <si>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</si>
  <si>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</si>
  <si>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</si>
  <si>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</si>
  <si>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</si>
  <si>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</si>
  <si>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</si>
  <si>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</si>
  <si>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</si>
  <si>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</si>
  <si>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</si>
  <si>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</si>
  <si>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</si>
  <si>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</si>
  <si>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</si>
  <si>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</si>
  <si>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</si>
  <si>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</si>
  <si>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</si>
  <si>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</si>
  <si>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</si>
  <si>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</si>
  <si>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</si>
  <si>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</si>
  <si>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</si>
  <si>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</si>
  <si>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</si>
  <si>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</si>
  <si>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</si>
  <si>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</si>
  <si>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</si>
  <si>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</si>
  <si>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</si>
  <si>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</si>
  <si>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</si>
  <si>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</si>
  <si>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</si>
  <si>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</si>
  <si>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</si>
  <si>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</si>
  <si>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</si>
  <si>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</si>
  <si>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</si>
  <si>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</si>
  <si>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</si>
  <si>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</si>
  <si>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</si>
  <si>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</si>
  <si>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</si>
  <si>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</si>
  <si>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</si>
  <si>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</si>
  <si>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</si>
  <si>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</si>
  <si>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</si>
  <si>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</si>
  <si>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</si>
  <si>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</si>
  <si>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</si>
  <si>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</si>
  <si>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</si>
  <si>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</si>
  <si>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</si>
  <si>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</si>
  <si>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</si>
  <si>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</si>
  <si>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</si>
  <si>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</si>
  <si>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</si>
  <si>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</si>
  <si>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</si>
  <si>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</si>
  <si>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</si>
  <si>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</si>
  <si>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</si>
  <si>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</si>
  <si>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</si>
  <si>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</si>
  <si>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</si>
  <si>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</si>
  <si>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</si>
  <si>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</si>
  <si>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</si>
  <si>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</si>
  <si>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</si>
  <si>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</si>
  <si>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</si>
  <si>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</si>
  <si>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</si>
  <si>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</si>
  <si>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</si>
  <si>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</si>
  <si>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</si>
  <si>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</si>
  <si>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</si>
  <si>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</si>
  <si>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</si>
  <si>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</si>
  <si>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</si>
  <si>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</si>
  <si>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</si>
  <si>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</si>
  <si>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</si>
  <si>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</si>
  <si>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</si>
  <si>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</si>
  <si>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</si>
  <si>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</si>
  <si>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</si>
  <si>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</si>
  <si>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</si>
  <si>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</si>
  <si>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</si>
  <si>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</si>
  <si>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</si>
  <si>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</si>
  <si>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</si>
  <si>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</si>
  <si>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</si>
  <si>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</si>
  <si>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</si>
  <si>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</si>
  <si>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</si>
  <si>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</si>
  <si>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</si>
  <si>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</si>
  <si>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</si>
  <si>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</si>
  <si>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</si>
  <si>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</si>
  <si>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</si>
  <si>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</si>
  <si>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</si>
  <si>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</si>
  <si>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</si>
  <si>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</si>
  <si>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</si>
  <si>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</si>
  <si>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</si>
  <si>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</si>
  <si>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</si>
  <si>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</si>
  <si>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</si>
  <si>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</si>
  <si>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</si>
  <si>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</si>
  <si>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</si>
  <si>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</si>
  <si>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</si>
  <si>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</si>
  <si>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</si>
  <si>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</si>
  <si>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</si>
  <si>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</si>
  <si>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</si>
  <si>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</si>
  <si>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</si>
  <si>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</si>
  <si>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</si>
  <si>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</si>
  <si>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</si>
  <si>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</si>
  <si>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</si>
  <si>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</si>
  <si>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</si>
  <si>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</si>
  <si>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</si>
  <si>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</si>
  <si>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</si>
  <si>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</si>
  <si>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</si>
  <si>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</si>
  <si>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</si>
  <si>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</si>
  <si>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</si>
  <si>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</si>
  <si>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</si>
  <si>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</si>
  <si>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</si>
  <si>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</si>
  <si>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</si>
  <si>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</si>
  <si>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</si>
  <si>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</si>
  <si>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</si>
  <si>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</si>
  <si>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</si>
  <si>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</si>
  <si>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</si>
  <si>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</si>
  <si>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</si>
  <si>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</si>
  <si>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</si>
  <si>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</si>
  <si>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</si>
  <si>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</si>
  <si>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</si>
  <si>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</si>
  <si>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</si>
  <si>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</si>
  <si>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</si>
  <si>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</si>
  <si>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</si>
  <si>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</si>
  <si>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</si>
  <si>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</si>
  <si>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</si>
  <si>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</si>
  <si>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</si>
  <si>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</si>
  <si>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</si>
  <si>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</si>
  <si>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</si>
  <si>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</si>
  <si>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</si>
  <si>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</si>
  <si>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</si>
  <si>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</si>
  <si>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</si>
  <si>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</si>
  <si>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</si>
  <si>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</si>
  <si>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</si>
  <si>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</si>
  <si>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</si>
  <si>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</si>
  <si>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</si>
  <si>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</si>
  <si>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</si>
  <si>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</si>
  <si>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</si>
  <si>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</si>
  <si>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</si>
  <si>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</si>
  <si>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</si>
  <si>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</si>
  <si>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</si>
  <si>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</si>
  <si>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</si>
  <si>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</si>
  <si>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</si>
  <si>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</si>
  <si>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</si>
  <si>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</si>
  <si>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</si>
  <si>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</si>
  <si>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</si>
  <si>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</si>
  <si>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</si>
  <si>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</si>
  <si>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</si>
  <si>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</si>
  <si>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</si>
  <si>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</si>
  <si>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</si>
  <si>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</si>
  <si>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</si>
  <si>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</si>
  <si>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</si>
  <si>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</si>
  <si>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</si>
  <si>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</si>
  <si>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</si>
  <si>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</si>
  <si>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</si>
  <si>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</si>
  <si>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</si>
  <si>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</si>
  <si>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</si>
  <si>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</si>
  <si>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</si>
  <si>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</si>
  <si>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</si>
  <si>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</si>
  <si>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</si>
  <si>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</si>
  <si>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</si>
  <si>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</si>
  <si>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</si>
  <si>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</si>
  <si>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</si>
  <si>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</si>
  <si>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</si>
  <si>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</si>
  <si>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</si>
  <si>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</si>
  <si>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</si>
  <si>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</si>
  <si>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</si>
  <si>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</si>
  <si>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</si>
  <si>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</si>
  <si>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</si>
  <si>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</si>
  <si>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</si>
  <si>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</si>
  <si>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</si>
  <si>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</si>
  <si>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</si>
  <si>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</si>
  <si>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</si>
  <si>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</si>
  <si>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</si>
  <si>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</si>
  <si>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</si>
  <si>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</si>
  <si>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</si>
  <si>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</si>
  <si>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</si>
  <si>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</si>
  <si>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</si>
  <si>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</si>
  <si>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</si>
  <si>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</si>
  <si>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</si>
  <si>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</si>
  <si>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</si>
  <si>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</si>
  <si>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</si>
  <si>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</si>
  <si>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</si>
  <si>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</si>
  <si>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</si>
  <si>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</si>
  <si>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</si>
  <si>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</si>
  <si>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</si>
  <si>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</si>
  <si>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</si>
  <si>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</si>
  <si>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</si>
  <si>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</si>
  <si>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</si>
  <si>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</si>
  <si>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</si>
  <si>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</si>
  <si>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</si>
  <si>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</si>
  <si>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</si>
  <si>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</si>
  <si>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</si>
  <si>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</si>
  <si>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</si>
  <si>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</si>
  <si>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</si>
  <si>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</si>
  <si>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</si>
  <si>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</si>
  <si>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</si>
  <si>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</si>
  <si>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</si>
  <si>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</si>
  <si>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</si>
  <si>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</si>
  <si>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</si>
  <si>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</si>
  <si>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</si>
  <si>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</si>
  <si>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</si>
  <si>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</si>
  <si>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</si>
  <si>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</si>
  <si>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</si>
  <si>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</si>
  <si>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</si>
  <si>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</si>
  <si>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</si>
  <si>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</si>
  <si>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</si>
  <si>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</si>
  <si>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</si>
  <si>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</si>
  <si>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</si>
  <si>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</si>
  <si>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</si>
  <si>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</si>
  <si>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</si>
  <si>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</si>
  <si>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</si>
  <si>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</si>
  <si>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</si>
  <si>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</si>
  <si>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</si>
  <si>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</si>
  <si>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</si>
  <si>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</si>
  <si>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</si>
  <si>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</si>
  <si>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</si>
  <si>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</si>
  <si>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</si>
  <si>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</si>
  <si>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</si>
  <si>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</si>
  <si>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</si>
  <si>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</si>
  <si>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</si>
  <si>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</si>
  <si>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</si>
  <si>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</si>
  <si>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</si>
  <si>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</si>
  <si>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</si>
  <si>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</si>
  <si>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</si>
  <si>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</si>
  <si>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</si>
  <si>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</si>
  <si>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</si>
  <si>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</si>
  <si>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</si>
  <si>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</si>
  <si>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</si>
  <si>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</si>
  <si>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</si>
  <si>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</si>
  <si>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</si>
  <si>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</si>
  <si>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</si>
  <si>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</si>
  <si>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</si>
  <si>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</si>
  <si>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</si>
  <si>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</si>
  <si>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</si>
  <si>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</si>
  <si>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</si>
  <si>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</si>
  <si>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</si>
  <si>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</si>
  <si>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</si>
  <si>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</si>
  <si>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</si>
  <si>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</si>
  <si>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</si>
  <si>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</si>
  <si>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</si>
  <si>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</si>
  <si>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</si>
  <si>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</si>
  <si>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</si>
  <si>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</si>
  <si>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</si>
  <si>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</si>
  <si>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</si>
  <si>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</si>
  <si>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</si>
  <si>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</si>
  <si>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</si>
  <si>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</si>
  <si>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</si>
  <si>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</si>
  <si>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</si>
  <si>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</si>
  <si>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</si>
  <si>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</si>
  <si>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</si>
  <si>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</si>
  <si>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</si>
  <si>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</si>
  <si>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</si>
  <si>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</si>
  <si>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</si>
  <si>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</si>
  <si>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</si>
  <si>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</si>
  <si>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</si>
  <si>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</si>
  <si>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</si>
  <si>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</si>
  <si>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</si>
  <si>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</si>
  <si>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</si>
  <si>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</si>
  <si>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</si>
  <si>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</si>
  <si>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</si>
  <si>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</si>
  <si>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</si>
  <si>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</si>
  <si>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</si>
  <si>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</si>
  <si>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</si>
  <si>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</si>
  <si>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</si>
  <si>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</si>
  <si>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</si>
  <si>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</si>
  <si>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</si>
  <si>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</si>
  <si>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</si>
  <si>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</si>
  <si>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</si>
  <si>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</si>
  <si>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</si>
  <si>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</si>
  <si>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</si>
  <si>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</si>
  <si>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</si>
  <si>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</si>
  <si>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</si>
  <si>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</si>
  <si>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</si>
  <si>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</si>
  <si>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</si>
  <si>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</si>
  <si>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</si>
  <si>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</si>
  <si>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</si>
  <si>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</si>
  <si>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</si>
  <si>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</si>
  <si>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</si>
  <si>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</si>
  <si>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</si>
  <si>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</si>
  <si>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</si>
  <si>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</si>
  <si>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</si>
  <si>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</si>
  <si>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</si>
  <si>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</si>
  <si>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</si>
  <si>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</si>
  <si>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</si>
  <si>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</si>
  <si>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</si>
  <si>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</si>
  <si>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</si>
  <si>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</si>
  <si>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</si>
  <si>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</si>
  <si>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</si>
  <si>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</si>
  <si>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</si>
  <si>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</si>
  <si>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</si>
  <si>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</si>
  <si>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</si>
  <si>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</si>
  <si>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</si>
  <si>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</si>
  <si>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</si>
  <si>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</si>
  <si>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</si>
  <si>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</si>
  <si>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</si>
  <si>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</si>
  <si>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</si>
  <si>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</si>
  <si>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</si>
  <si>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</si>
  <si>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</si>
  <si>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</si>
  <si>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</si>
  <si>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</si>
  <si>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</si>
  <si>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</si>
  <si>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</si>
  <si>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</si>
  <si>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</si>
  <si>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</si>
  <si>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</si>
  <si>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</si>
  <si>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</si>
  <si>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</si>
  <si>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</si>
  <si>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</si>
  <si>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</si>
  <si>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</si>
  <si>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</si>
  <si>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</si>
  <si>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</si>
  <si>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</si>
  <si>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</si>
  <si>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</si>
  <si>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</si>
  <si>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</si>
  <si>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</si>
  <si>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</si>
  <si>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</si>
  <si>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</si>
  <si>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</si>
  <si>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</si>
  <si>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</si>
  <si>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</si>
  <si>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</si>
  <si>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</si>
  <si>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</si>
  <si>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</si>
  <si>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</si>
  <si>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</si>
  <si>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</si>
  <si>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</si>
  <si>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</si>
  <si>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</si>
  <si>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</si>
  <si>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</si>
  <si>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</si>
  <si>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</si>
  <si>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</si>
  <si>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</si>
  <si>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</si>
  <si>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</si>
  <si>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</si>
  <si>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</si>
  <si>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</si>
  <si>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</si>
  <si>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</si>
  <si>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</si>
  <si>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</si>
  <si>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</si>
  <si>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</si>
  <si>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</si>
  <si>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</si>
  <si>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</si>
  <si>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</si>
  <si>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</si>
  <si>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</si>
  <si>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</si>
  <si>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</si>
  <si>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</si>
  <si>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</si>
  <si>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</si>
  <si>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</si>
  <si>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</si>
  <si>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</si>
  <si>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</si>
  <si>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</si>
  <si>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</si>
  <si>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</si>
  <si>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</si>
  <si>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</si>
  <si>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</si>
  <si>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</si>
  <si>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</si>
  <si>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</si>
  <si>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</si>
  <si>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</si>
  <si>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</si>
  <si>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</si>
  <si>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</si>
  <si>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</si>
  <si>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</si>
  <si>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</si>
  <si>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</si>
  <si>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</si>
  <si>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</si>
  <si>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</si>
  <si>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</si>
  <si>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</si>
  <si>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</si>
  <si>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</si>
  <si>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</si>
  <si>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</si>
  <si>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</si>
  <si>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</si>
  <si>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</si>
  <si>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</si>
  <si>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</si>
  <si>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</si>
  <si>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</si>
  <si>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</si>
  <si>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</si>
  <si>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</si>
  <si>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</si>
  <si>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</si>
  <si>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</si>
  <si>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</si>
  <si>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</si>
  <si>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</si>
  <si>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</si>
  <si>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</si>
  <si>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</si>
  <si>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</si>
  <si>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</si>
  <si>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</si>
  <si>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</si>
  <si>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</si>
  <si>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</si>
  <si>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</si>
  <si>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</si>
  <si>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</si>
  <si>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</si>
  <si>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</si>
  <si>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</si>
  <si>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</si>
  <si>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</si>
  <si>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</si>
  <si>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</si>
  <si>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</si>
  <si>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</si>
  <si>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</si>
  <si>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</si>
  <si>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</si>
  <si>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</si>
  <si>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</si>
  <si>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</si>
  <si>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</si>
  <si>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</si>
  <si>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</si>
  <si>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</si>
  <si>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</si>
  <si>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</si>
  <si>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</si>
  <si>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</si>
  <si>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</si>
  <si>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</si>
  <si>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</si>
  <si>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</si>
  <si>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</si>
  <si>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</si>
  <si>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</si>
  <si>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</si>
  <si>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</si>
  <si>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</si>
  <si>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</si>
  <si>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</si>
  <si>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</si>
  <si>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</si>
  <si>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</si>
  <si>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</si>
  <si>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</si>
  <si>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</si>
  <si>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</si>
  <si>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</si>
  <si>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</si>
  <si>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</si>
  <si>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</si>
  <si>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</si>
  <si>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</si>
  <si>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</si>
  <si>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</si>
  <si>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</si>
  <si>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</si>
  <si>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</si>
  <si>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</si>
  <si>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</si>
  <si>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</si>
  <si>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</si>
  <si>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</si>
  <si>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</si>
  <si>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</si>
  <si>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</si>
  <si>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</si>
  <si>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</si>
  <si>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</si>
  <si>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</si>
  <si>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</si>
  <si>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</si>
  <si>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</si>
  <si>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</si>
  <si>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</si>
  <si>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</si>
  <si>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</si>
  <si>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</si>
  <si>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</si>
  <si>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</si>
  <si>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</si>
  <si>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</si>
  <si>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</si>
  <si>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</si>
  <si>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</si>
  <si>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</si>
  <si>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</si>
  <si>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</si>
  <si>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</si>
  <si>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</si>
  <si>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</si>
  <si>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</si>
  <si>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</si>
  <si>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</si>
  <si>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</si>
  <si>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</si>
  <si>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</si>
  <si>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</si>
  <si>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</si>
  <si>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</si>
  <si>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</si>
  <si>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</si>
  <si>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</si>
  <si>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</si>
  <si>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</si>
  <si>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</si>
  <si>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</si>
  <si>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</si>
  <si>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</si>
  <si>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</si>
  <si>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</si>
  <si>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</si>
  <si>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</si>
  <si>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</si>
  <si>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</si>
  <si>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</si>
  <si>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</si>
  <si>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</si>
  <si>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</si>
  <si>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</si>
  <si>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</si>
  <si>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</si>
  <si>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</si>
  <si>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</si>
  <si>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</si>
  <si>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</si>
  <si>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</si>
  <si>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</si>
  <si>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</si>
  <si>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</si>
  <si>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</si>
  <si>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</si>
  <si>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</si>
  <si>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</si>
  <si>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</si>
  <si>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</si>
  <si>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</si>
  <si>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</si>
  <si>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</si>
  <si>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</si>
  <si>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</si>
  <si>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</si>
  <si>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</si>
  <si>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</si>
  <si>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</si>
  <si>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</si>
  <si>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</si>
  <si>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</si>
  <si>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</si>
  <si>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</si>
  <si>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</si>
  <si>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</si>
  <si>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</si>
  <si>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</si>
  <si>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</si>
  <si>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</si>
  <si>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</si>
  <si>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</si>
  <si>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</si>
  <si>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</si>
  <si>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</si>
  <si>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</si>
  <si>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</si>
  <si>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</si>
  <si>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</si>
  <si>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</si>
  <si>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</si>
  <si>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</si>
  <si>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</si>
  <si>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</si>
  <si>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</si>
  <si>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</si>
  <si>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</si>
  <si>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</si>
  <si>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</si>
  <si>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</si>
  <si>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</si>
  <si>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</si>
  <si>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</si>
  <si>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</si>
  <si>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</si>
  <si>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</si>
  <si>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</si>
  <si>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</si>
  <si>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</si>
  <si>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</si>
  <si>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</si>
  <si>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</si>
  <si>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</si>
  <si>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</si>
  <si>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</si>
  <si>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</si>
  <si>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</si>
  <si>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</si>
  <si>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</si>
  <si>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</si>
  <si>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</si>
  <si>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</si>
  <si>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</si>
  <si>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</si>
  <si>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</si>
  <si>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</si>
  <si>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</si>
  <si>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</si>
  <si>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</si>
  <si>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</si>
  <si>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</si>
  <si>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</si>
  <si>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</si>
  <si>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</si>
  <si>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</si>
  <si>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</si>
  <si>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</si>
  <si>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</si>
  <si>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</si>
  <si>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</si>
  <si>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</si>
  <si>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</si>
  <si>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</si>
  <si>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</si>
  <si>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</si>
  <si>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</si>
  <si>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</si>
  <si>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</si>
  <si>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</si>
  <si>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</si>
  <si>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</si>
  <si>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</si>
  <si>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</si>
  <si>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</si>
  <si>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</si>
  <si>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</si>
  <si>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</si>
  <si>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</si>
  <si>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</si>
  <si>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</si>
  <si>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</si>
  <si>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</si>
  <si>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</si>
  <si>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</si>
  <si>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</si>
  <si>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</si>
  <si>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</si>
  <si>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</si>
  <si>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</si>
  <si>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</si>
  <si>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</si>
  <si>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</si>
  <si>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</si>
  <si>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</si>
  <si>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</si>
  <si>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</si>
  <si>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</si>
  <si>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</si>
  <si>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</si>
  <si>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</si>
  <si>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</si>
  <si>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</si>
  <si>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</si>
  <si>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</si>
  <si>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</si>
  <si>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</si>
  <si>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</si>
  <si>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</si>
  <si>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</si>
  <si>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</si>
  <si>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</si>
  <si>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</si>
  <si>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</si>
  <si>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</si>
  <si>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</si>
  <si>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</si>
  <si>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</si>
  <si>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</si>
  <si>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</si>
  <si>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</si>
  <si>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</si>
  <si>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</si>
  <si>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</si>
  <si>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</si>
  <si>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</si>
  <si>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</si>
  <si>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</si>
  <si>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</si>
  <si>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</si>
  <si>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</si>
  <si>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</si>
  <si>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</si>
  <si>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</si>
  <si>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</si>
  <si>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</si>
  <si>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</si>
  <si>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</si>
  <si>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</si>
  <si>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</si>
  <si>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</si>
  <si>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</si>
  <si>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</si>
  <si>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</si>
  <si>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</si>
  <si>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</si>
  <si>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</si>
  <si>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</si>
  <si>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</si>
  <si>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</si>
  <si>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</si>
  <si>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</si>
  <si>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</si>
  <si>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</si>
  <si>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</si>
  <si>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</si>
  <si>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</si>
  <si>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</si>
  <si>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</si>
  <si>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</si>
  <si>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</si>
  <si>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</si>
  <si>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</si>
  <si>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</si>
  <si>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</si>
  <si>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</si>
  <si>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</si>
  <si>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</si>
  <si>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</si>
  <si>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</si>
  <si>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</si>
  <si>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</si>
  <si>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</si>
  <si>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</si>
  <si>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</si>
  <si>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</si>
  <si>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</si>
  <si>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</si>
  <si>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</si>
  <si>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</si>
  <si>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</si>
  <si>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</si>
  <si>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</si>
  <si>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</si>
  <si>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</si>
  <si>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</si>
  <si>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</si>
  <si>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</si>
  <si>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</si>
  <si>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</si>
  <si>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</si>
  <si>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</si>
  <si>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</si>
  <si>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</si>
  <si>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</si>
  <si>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</si>
  <si>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</si>
  <si>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</si>
  <si>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</si>
  <si>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</si>
  <si>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</si>
  <si>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</si>
  <si>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</si>
  <si>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</si>
  <si>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</si>
  <si>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</si>
  <si>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</si>
  <si>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</si>
  <si>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</si>
  <si>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</si>
  <si>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</si>
  <si>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</si>
  <si>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</si>
  <si>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</si>
  <si>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</si>
  <si>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</si>
  <si>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</si>
  <si>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</si>
  <si>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</si>
  <si>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</si>
  <si>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</si>
  <si>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</si>
  <si>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</si>
  <si>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</si>
  <si>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</si>
  <si>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</si>
  <si>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</si>
  <si>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</si>
  <si>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</si>
  <si>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</si>
  <si>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</si>
  <si>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</si>
  <si>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</si>
  <si>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</si>
  <si>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</si>
  <si>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</si>
  <si>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</si>
  <si>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</si>
  <si>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</si>
  <si>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</si>
  <si>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</si>
  <si>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</si>
  <si>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</si>
  <si>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</si>
  <si>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</si>
  <si>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</si>
  <si>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</si>
  <si>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</si>
  <si>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</si>
  <si>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</si>
  <si>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</si>
  <si>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</si>
  <si>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</si>
  <si>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</si>
  <si>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</si>
  <si>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</si>
  <si>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</si>
  <si>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</si>
  <si>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</si>
  <si>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</si>
  <si>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</si>
  <si>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</si>
  <si>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</si>
  <si>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</si>
  <si>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</si>
  <si>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</si>
  <si>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</si>
  <si>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</si>
  <si>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</si>
  <si>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</si>
  <si>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</si>
  <si>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</si>
  <si>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</si>
  <si>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</si>
  <si>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</si>
  <si>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</si>
  <si>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</si>
  <si>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</si>
  <si>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</si>
  <si>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</si>
  <si>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</si>
  <si>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</si>
  <si>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</si>
  <si>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</si>
  <si>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</si>
  <si>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</si>
  <si>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</si>
  <si>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</si>
  <si>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</si>
  <si>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</si>
  <si>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</si>
  <si>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</si>
  <si>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</si>
  <si>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</si>
  <si>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</si>
  <si>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</si>
  <si>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</si>
  <si>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</si>
  <si>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</si>
  <si>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</si>
  <si>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</si>
  <si>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</si>
  <si>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</si>
  <si>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</si>
  <si>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</si>
  <si>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</si>
  <si>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</si>
  <si>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</si>
  <si>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</si>
  <si>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</si>
  <si>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</si>
  <si>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</si>
  <si>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</si>
  <si>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</si>
  <si>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</si>
  <si>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</si>
  <si>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</si>
  <si>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</si>
  <si>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</si>
  <si>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</si>
  <si>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</si>
  <si>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</si>
  <si>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</si>
  <si>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</si>
  <si>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</si>
  <si>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</si>
  <si>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</si>
  <si>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</si>
  <si>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</si>
  <si>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</si>
  <si>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</si>
  <si>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</si>
  <si>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</si>
  <si>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</si>
  <si>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</si>
  <si>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</si>
  <si>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</si>
  <si>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</si>
  <si>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</si>
  <si>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</si>
  <si>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</si>
  <si>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</si>
  <si>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</si>
  <si>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</si>
  <si>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</si>
  <si>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</si>
  <si>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</si>
  <si>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</si>
  <si>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</si>
  <si>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</si>
  <si>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</si>
  <si>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</si>
  <si>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</si>
  <si>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</si>
  <si>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</si>
  <si>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</si>
  <si>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</si>
  <si>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</si>
  <si>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</si>
  <si>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</si>
  <si>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</si>
  <si>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</si>
  <si>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</si>
  <si>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</si>
  <si>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</si>
  <si>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</si>
  <si>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</si>
  <si>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</si>
  <si>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</si>
  <si>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</si>
  <si>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</si>
  <si>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</si>
  <si>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</si>
  <si>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</si>
  <si>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</si>
  <si>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</si>
  <si>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</si>
  <si>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</si>
  <si>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</si>
  <si>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</si>
  <si>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</si>
  <si>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</si>
  <si>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</si>
  <si>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</si>
  <si>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</si>
  <si>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</si>
  <si>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</si>
  <si>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</si>
  <si>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</si>
  <si>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</si>
  <si>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</si>
  <si>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</si>
  <si>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</si>
  <si>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</si>
  <si>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</si>
  <si>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</si>
  <si>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</si>
  <si>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</si>
  <si>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</si>
  <si>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</si>
  <si>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</si>
  <si>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</si>
  <si>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</si>
  <si>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</si>
  <si>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</si>
  <si>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</si>
  <si>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</si>
  <si>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</si>
  <si>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</si>
  <si>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</si>
  <si>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</si>
  <si>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</si>
  <si>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</si>
  <si>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</si>
  <si>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</si>
  <si>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</si>
  <si>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</si>
  <si>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</si>
  <si>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</si>
  <si>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</si>
  <si>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</si>
  <si>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</si>
  <si>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</si>
  <si>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</si>
  <si>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</si>
  <si>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</si>
  <si>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</si>
  <si>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</si>
  <si>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</si>
  <si>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</si>
  <si>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</si>
  <si>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</si>
  <si>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</si>
  <si>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</si>
  <si>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</si>
  <si>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</si>
  <si>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</si>
  <si>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</si>
  <si>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</si>
  <si>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</si>
  <si>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</si>
  <si>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</si>
  <si>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</si>
  <si>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</si>
  <si>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</si>
  <si>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</si>
  <si>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</si>
  <si>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</si>
  <si>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</si>
  <si>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</si>
  <si>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</si>
  <si>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</si>
  <si>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</si>
  <si>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</si>
  <si>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</si>
  <si>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</si>
  <si>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</si>
  <si>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</si>
  <si>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</si>
  <si>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</si>
  <si>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</si>
  <si>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</si>
  <si>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</si>
  <si>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</si>
  <si>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</si>
  <si>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</si>
  <si>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</si>
  <si>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</si>
  <si>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</si>
  <si>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</si>
  <si>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</si>
  <si>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</si>
  <si>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</si>
  <si>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</si>
  <si>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</si>
  <si>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</si>
  <si>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</si>
  <si>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</si>
  <si>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</si>
  <si>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</si>
  <si>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</si>
  <si>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</si>
  <si>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</si>
  <si>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</si>
  <si>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</si>
  <si>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</si>
  <si>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</si>
  <si>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</si>
  <si>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</si>
  <si>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</si>
  <si>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</si>
  <si>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</si>
  <si>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</si>
  <si>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</si>
  <si>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</si>
  <si>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</si>
  <si>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</si>
  <si>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</si>
  <si>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</si>
  <si>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</si>
  <si>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</si>
  <si>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</si>
  <si>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</si>
  <si>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</si>
  <si>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</si>
  <si>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</si>
  <si>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</si>
  <si>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</si>
  <si>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</si>
  <si>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</si>
  <si>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</si>
  <si>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</si>
  <si>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</si>
  <si>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</si>
  <si>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</si>
  <si>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</si>
  <si>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</si>
  <si>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</si>
  <si>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</si>
  <si>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</si>
  <si>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</si>
  <si>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</si>
  <si>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</si>
  <si>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</si>
  <si>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</si>
  <si>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</si>
  <si>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</si>
  <si>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</si>
  <si>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</si>
  <si>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</si>
  <si>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</si>
  <si>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</si>
  <si>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</si>
  <si>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</si>
  <si>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</si>
  <si>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</si>
  <si>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</si>
  <si>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</si>
  <si>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</si>
  <si>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</si>
  <si>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</si>
  <si>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</si>
  <si>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</si>
  <si>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</si>
  <si>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</si>
  <si>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</si>
  <si>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</si>
  <si>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</si>
  <si>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</si>
  <si>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</si>
  <si>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</si>
  <si>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</si>
  <si>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</si>
  <si>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</si>
  <si>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</si>
  <si>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</si>
  <si>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</si>
  <si>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</si>
  <si>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</si>
  <si>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</si>
  <si>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</si>
  <si>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</si>
  <si>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</si>
  <si>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</si>
  <si>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</si>
  <si>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</si>
  <si>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</si>
  <si>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</si>
  <si>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</si>
  <si>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</si>
  <si>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</si>
  <si>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</si>
  <si>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</si>
  <si>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</si>
  <si>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</si>
  <si>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</si>
  <si>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</si>
  <si>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</si>
  <si>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</si>
  <si>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</si>
  <si>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</si>
  <si>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</si>
  <si>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</si>
  <si>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</si>
  <si>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</si>
  <si>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</si>
  <si>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</si>
  <si>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</si>
  <si>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</si>
  <si>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</si>
  <si>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</si>
  <si>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</si>
  <si>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</si>
  <si>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</si>
  <si>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</si>
  <si>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</si>
  <si>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</si>
  <si>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</si>
  <si>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</si>
  <si>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</si>
  <si>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</si>
  <si>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</si>
  <si>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</si>
  <si>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</si>
  <si>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</si>
  <si>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</si>
  <si>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</si>
  <si>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</si>
  <si>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</si>
  <si>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</si>
  <si>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</si>
  <si>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</si>
  <si>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</si>
  <si>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</si>
  <si>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</si>
  <si>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</si>
  <si>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</si>
  <si>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</si>
  <si>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</si>
  <si>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</si>
  <si>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</si>
  <si>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</si>
  <si>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</si>
  <si>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</si>
  <si>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</si>
  <si>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</si>
  <si>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</si>
  <si>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</si>
  <si>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</si>
  <si>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</si>
  <si>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</si>
  <si>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</si>
  <si>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</si>
  <si>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</si>
  <si>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</si>
  <si>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</si>
  <si>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</si>
  <si>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</si>
  <si>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</si>
  <si>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</si>
  <si>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</si>
  <si>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</si>
  <si>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</si>
  <si>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</si>
  <si>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</si>
  <si>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</si>
  <si>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</si>
  <si>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</si>
  <si>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</si>
  <si>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</si>
  <si>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</si>
  <si>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</si>
  <si>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</si>
  <si>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</si>
  <si>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</si>
  <si>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</si>
  <si>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</si>
  <si>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</si>
  <si>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</si>
  <si>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</si>
  <si>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</si>
  <si>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</si>
  <si>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</si>
  <si>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</si>
  <si>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</si>
  <si>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</si>
  <si>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</si>
  <si>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</si>
  <si>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</si>
  <si>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</si>
  <si>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</si>
  <si>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</si>
  <si>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</si>
  <si>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</si>
  <si>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</si>
  <si>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</si>
  <si>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</si>
  <si>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</si>
  <si>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</si>
  <si>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</si>
  <si>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</si>
  <si>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</si>
  <si>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</si>
  <si>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</si>
  <si>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</si>
  <si>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</si>
  <si>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</si>
  <si>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</si>
  <si>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</si>
  <si>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</si>
  <si>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</si>
  <si>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</si>
  <si>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</si>
  <si>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</si>
  <si>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</si>
  <si>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</si>
  <si>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</si>
  <si>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</si>
  <si>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</si>
  <si>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</si>
  <si>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</si>
  <si>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</si>
  <si>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</si>
  <si>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</si>
  <si>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</si>
  <si>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</si>
  <si>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</si>
  <si>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</si>
  <si>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</si>
  <si>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</si>
  <si>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</si>
  <si>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</si>
  <si>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</si>
  <si>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</si>
  <si>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</si>
  <si>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</si>
  <si>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</si>
  <si>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</si>
  <si>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</si>
  <si>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</si>
  <si>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</si>
  <si>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</si>
  <si>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</si>
  <si>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</si>
  <si>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</si>
  <si>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</si>
  <si>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</si>
  <si>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</si>
  <si>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</si>
  <si>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</si>
  <si>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</si>
  <si>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</si>
  <si>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</si>
  <si>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</si>
  <si>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</si>
  <si>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</si>
  <si>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</si>
  <si>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</si>
  <si>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</si>
  <si>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</si>
  <si>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</si>
  <si>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</si>
  <si>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</si>
  <si>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</si>
  <si>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</si>
  <si>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</si>
  <si>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</si>
  <si>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</si>
  <si>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</si>
  <si>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</si>
  <si>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</si>
  <si>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</si>
  <si>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</si>
  <si>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</si>
  <si>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</si>
  <si>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</si>
  <si>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</si>
  <si>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</si>
  <si>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</si>
  <si>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</si>
  <si>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</si>
  <si>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</si>
  <si>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</si>
  <si>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</si>
  <si>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</si>
  <si>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</si>
  <si>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</si>
  <si>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</si>
  <si>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</si>
  <si>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</si>
  <si>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</si>
  <si>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</si>
  <si>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</si>
  <si>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</si>
  <si>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</si>
  <si>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</si>
  <si>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</si>
  <si>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</si>
  <si>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</si>
  <si>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</si>
  <si>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</si>
  <si>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</si>
  <si>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</si>
  <si>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</si>
  <si>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</si>
  <si>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</si>
  <si>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</si>
  <si>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</si>
  <si>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</si>
  <si>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</si>
  <si>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</si>
  <si>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</si>
  <si>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</si>
  <si>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</si>
  <si>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</si>
  <si>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</si>
  <si>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</si>
  <si>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</si>
  <si>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</si>
  <si>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</si>
  <si>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</si>
  <si>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</si>
  <si>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</si>
  <si>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</si>
  <si>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</si>
  <si>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</si>
  <si>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</si>
  <si>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</si>
  <si>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</si>
  <si>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</si>
  <si>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</si>
  <si>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</si>
  <si>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</si>
  <si>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</si>
  <si>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</si>
  <si>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</si>
  <si>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</si>
  <si>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</si>
  <si>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</si>
  <si>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</si>
  <si>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</si>
  <si>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</si>
  <si>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</si>
  <si>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</si>
  <si>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</si>
  <si>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</si>
  <si>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</si>
  <si>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</si>
  <si>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</si>
  <si>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</si>
  <si>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</si>
  <si>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</si>
  <si>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</si>
  <si>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</si>
  <si>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</si>
  <si>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</si>
  <si>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</si>
  <si>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</si>
  <si>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</si>
  <si>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</si>
  <si>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</si>
  <si>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</si>
  <si>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</si>
  <si>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</si>
  <si>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</si>
  <si>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</si>
  <si>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</si>
  <si>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</si>
  <si>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</si>
  <si>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</si>
  <si>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</si>
  <si>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</si>
  <si>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</si>
  <si>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</si>
  <si>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</si>
  <si>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</si>
  <si>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</si>
  <si>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</si>
  <si>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</si>
  <si>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</si>
  <si>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</si>
  <si>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</si>
  <si>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</si>
  <si>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</si>
  <si>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</si>
  <si>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</si>
  <si>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</si>
  <si>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</si>
  <si>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</si>
  <si>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</si>
  <si>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</si>
  <si>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</si>
  <si>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</si>
  <si>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</si>
  <si>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</si>
  <si>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</si>
  <si>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</si>
  <si>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</si>
  <si>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</si>
  <si>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</si>
  <si>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</si>
  <si>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</si>
  <si>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</si>
  <si>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</si>
  <si>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</si>
  <si>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</si>
  <si>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</si>
  <si>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</si>
  <si>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</si>
  <si>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</si>
  <si>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</si>
  <si>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</si>
  <si>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</si>
  <si>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</si>
  <si>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</si>
  <si>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</si>
  <si>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</si>
  <si>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</si>
  <si>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</si>
  <si>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</si>
  <si>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</si>
  <si>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</si>
  <si>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</si>
  <si>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</si>
  <si>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</si>
  <si>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</si>
  <si>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</si>
  <si>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</si>
  <si>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</si>
  <si>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</si>
  <si>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</si>
  <si>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</si>
  <si>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</si>
  <si>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</si>
  <si>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</si>
  <si>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</si>
  <si>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</si>
  <si>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</si>
  <si>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</si>
  <si>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</si>
  <si>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</si>
  <si>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</si>
  <si>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</si>
  <si>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</si>
  <si>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</si>
  <si>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</si>
  <si>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</si>
  <si>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</si>
  <si>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</si>
  <si>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</si>
  <si>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</si>
  <si>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</si>
  <si>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</si>
  <si>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</si>
  <si>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</si>
  <si>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</si>
  <si>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</si>
  <si>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</si>
  <si>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</si>
  <si>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</si>
  <si>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</si>
  <si>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</si>
  <si>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</si>
  <si>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</si>
  <si>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</si>
  <si>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</si>
  <si>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</si>
  <si>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</si>
  <si>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</si>
  <si>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</si>
  <si>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</si>
  <si>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</si>
  <si>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</si>
  <si>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</si>
  <si>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</si>
  <si>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</si>
  <si>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</si>
  <si>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</si>
  <si>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</si>
  <si>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</si>
  <si>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</si>
  <si>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</si>
  <si>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</si>
  <si>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</si>
  <si>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</si>
  <si>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</si>
  <si>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</si>
  <si>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</si>
  <si>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</si>
  <si>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</si>
  <si>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</si>
  <si>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</si>
  <si>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</si>
  <si>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</si>
  <si>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</si>
  <si>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</si>
  <si>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</si>
  <si>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</si>
  <si>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</si>
  <si>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</si>
  <si>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</si>
  <si>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</si>
  <si>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</si>
  <si>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</si>
  <si>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</si>
  <si>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</si>
  <si>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</si>
  <si>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</si>
  <si>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</si>
  <si>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</si>
  <si>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</si>
  <si>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</si>
  <si>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</si>
  <si>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</si>
  <si>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</si>
  <si>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</si>
  <si>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</si>
  <si>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</si>
  <si>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</si>
  <si>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</si>
  <si>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</si>
  <si>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</si>
  <si>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</si>
  <si>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</si>
  <si>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</si>
  <si>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</si>
  <si>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</si>
  <si>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</si>
  <si>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</si>
  <si>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</si>
  <si>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</si>
  <si>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</si>
  <si>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</si>
  <si>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</si>
  <si>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</si>
  <si>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</si>
  <si>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</si>
  <si>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</si>
  <si>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</si>
  <si>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</si>
  <si>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</si>
  <si>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</si>
  <si>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</si>
  <si>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</si>
  <si>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</si>
  <si>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</si>
  <si>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</si>
  <si>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</si>
  <si>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</si>
  <si>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</si>
  <si>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</si>
  <si>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</si>
  <si>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</si>
  <si>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</si>
  <si>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</si>
  <si>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</si>
  <si>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</si>
  <si>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</si>
  <si>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</si>
  <si>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</si>
  <si>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</si>
  <si>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</si>
  <si>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</si>
  <si>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</si>
  <si>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</si>
  <si>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</si>
  <si>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</si>
  <si>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</si>
  <si>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</si>
  <si>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</si>
  <si>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</si>
  <si>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</si>
  <si>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</si>
  <si>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</si>
  <si>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</si>
  <si>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</si>
  <si>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</si>
  <si>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</si>
  <si>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</si>
  <si>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</si>
  <si>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</si>
  <si>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</si>
  <si>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</si>
  <si>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</si>
  <si>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</si>
  <si>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</si>
  <si>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</si>
  <si>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</si>
  <si>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</si>
  <si>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</si>
  <si>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</si>
  <si>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</si>
  <si>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</si>
  <si>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</si>
  <si>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</si>
  <si>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</si>
  <si>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</si>
  <si>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</si>
  <si>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</si>
  <si>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</si>
  <si>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</si>
  <si>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</si>
  <si>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</si>
  <si>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</si>
  <si>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</si>
  <si>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</si>
  <si>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</si>
  <si>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</si>
  <si>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</si>
  <si>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</si>
  <si>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</si>
  <si>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</si>
  <si>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</si>
  <si>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</si>
  <si>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</si>
  <si>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</si>
  <si>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</si>
  <si>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</si>
  <si>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</si>
  <si>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</si>
  <si>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</si>
  <si>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</si>
  <si>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</si>
  <si>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</si>
  <si>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</si>
  <si>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</si>
  <si>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</si>
  <si>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</si>
  <si>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</si>
  <si>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</si>
  <si>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</si>
  <si>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</si>
  <si>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</si>
  <si>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</si>
  <si>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</si>
  <si>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</si>
  <si>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</si>
  <si>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</si>
  <si>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</si>
  <si>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</si>
  <si>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</si>
  <si>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</si>
  <si>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</si>
  <si>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</si>
  <si>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</si>
  <si>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</si>
  <si>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</si>
  <si>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</si>
  <si>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</si>
  <si>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</si>
  <si>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</si>
  <si>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</si>
  <si>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</si>
  <si>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</si>
  <si>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</si>
  <si>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</si>
  <si>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</si>
  <si>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</si>
  <si>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</si>
  <si>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</si>
  <si>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</si>
  <si>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</si>
  <si>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</si>
  <si>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</si>
  <si>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</si>
  <si>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</si>
  <si>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</si>
  <si>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</si>
  <si>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</si>
  <si>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</si>
  <si>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</si>
  <si>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</si>
  <si>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</si>
  <si>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</si>
  <si>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</si>
  <si>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</si>
  <si>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</si>
  <si>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</si>
  <si>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</si>
  <si>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</si>
  <si>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</si>
  <si>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</si>
  <si>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</si>
  <si>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</si>
  <si>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</si>
  <si>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</si>
  <si>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</si>
  <si>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</si>
  <si>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</si>
  <si>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</si>
  <si>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</si>
  <si>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</si>
  <si>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</si>
  <si>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</si>
  <si>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</si>
  <si>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</si>
  <si>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</si>
  <si>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</si>
  <si>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</si>
  <si>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</si>
  <si>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</si>
  <si>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</si>
  <si>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</si>
  <si>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</si>
  <si>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</si>
  <si>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</si>
  <si>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</si>
  <si>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</si>
  <si>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</si>
  <si>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</si>
  <si>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</si>
  <si>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</si>
  <si>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</si>
  <si>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</si>
  <si>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</si>
  <si>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</si>
  <si>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</si>
  <si>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</si>
  <si>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</si>
  <si>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</si>
  <si>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</si>
  <si>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</si>
  <si>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</si>
  <si>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</si>
  <si>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</si>
  <si>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</si>
  <si>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</si>
  <si>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</si>
  <si>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</si>
  <si>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</si>
  <si>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</si>
  <si>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</si>
  <si>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</si>
  <si>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</si>
  <si>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</si>
  <si>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</si>
  <si>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</si>
  <si>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</si>
  <si>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</si>
  <si>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</si>
  <si>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</si>
  <si>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</si>
  <si>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</si>
  <si>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</si>
  <si>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</si>
  <si>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</si>
  <si>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</si>
  <si>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</si>
  <si>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</si>
  <si>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</si>
  <si>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</si>
  <si>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</si>
  <si>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</si>
  <si>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</si>
  <si>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</si>
  <si>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</si>
  <si>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</si>
  <si>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</si>
  <si>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</si>
  <si>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</si>
  <si>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</si>
  <si>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</si>
  <si>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</si>
  <si>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</si>
  <si>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</si>
  <si>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</si>
  <si>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</si>
  <si>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</si>
  <si>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</si>
  <si>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</si>
  <si>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</si>
  <si>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</si>
  <si>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</si>
  <si>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</si>
  <si>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</si>
  <si>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</si>
  <si>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</si>
  <si>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</si>
  <si>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</si>
  <si>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</si>
  <si>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</si>
  <si>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</si>
  <si>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</si>
  <si>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</si>
  <si>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</si>
  <si>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</si>
  <si>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</si>
  <si>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</si>
  <si>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</si>
  <si>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</si>
  <si>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</si>
  <si>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</si>
  <si>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</si>
  <si>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</si>
  <si>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</si>
  <si>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</si>
  <si>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</si>
  <si>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</si>
  <si>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</si>
  <si>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</si>
  <si>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</si>
  <si>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</si>
  <si>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</si>
  <si>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</si>
  <si>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</si>
  <si>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</si>
  <si>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</si>
  <si>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</si>
  <si>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</si>
  <si>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</si>
  <si>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</si>
  <si>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</si>
  <si>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</si>
  <si>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</si>
  <si>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</si>
  <si>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</si>
  <si>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</si>
  <si>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</si>
  <si>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</si>
  <si>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</si>
  <si>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</si>
  <si>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</si>
  <si>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</si>
  <si>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</si>
  <si>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</si>
  <si>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</si>
  <si>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</si>
  <si>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</si>
  <si>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</si>
  <si>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</si>
  <si>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</si>
  <si>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</si>
  <si>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</si>
  <si>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</si>
  <si>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</si>
  <si>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</si>
  <si>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</si>
  <si>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</si>
  <si>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</si>
  <si>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</si>
  <si>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</si>
  <si>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</si>
  <si>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</si>
  <si>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</si>
  <si>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</si>
  <si>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</si>
  <si>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</si>
  <si>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</si>
  <si>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</si>
  <si>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</si>
  <si>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</si>
  <si>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</si>
  <si>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</si>
  <si>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</si>
  <si>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</si>
  <si>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</si>
  <si>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</si>
  <si>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</si>
  <si>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</si>
  <si>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</si>
  <si>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</si>
  <si>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</si>
  <si>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</si>
  <si>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</si>
  <si>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</si>
  <si>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</si>
  <si>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</si>
  <si>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</si>
  <si>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</si>
  <si>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</si>
  <si>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</si>
  <si>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</si>
  <si>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</si>
  <si>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</si>
  <si>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</si>
  <si>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</si>
  <si>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</si>
  <si>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</si>
  <si>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</si>
  <si>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</si>
  <si>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</si>
  <si>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</si>
  <si>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</si>
  <si>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</si>
  <si>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</si>
  <si>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</si>
  <si>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</si>
  <si>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</si>
  <si>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</si>
  <si>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</si>
  <si>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</si>
  <si>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</si>
  <si>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</si>
  <si>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</si>
  <si>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</si>
  <si>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</si>
  <si>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</si>
  <si>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</si>
  <si>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</si>
  <si>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</si>
  <si>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</si>
  <si>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</si>
  <si>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</si>
  <si>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</si>
  <si>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</si>
  <si>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</si>
  <si>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</si>
  <si>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</si>
  <si>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</si>
  <si>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</si>
  <si>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</si>
  <si>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</si>
  <si>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</si>
  <si>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</si>
  <si>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</si>
  <si>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</si>
  <si>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</si>
  <si>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</si>
  <si>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</si>
  <si>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</si>
  <si>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</si>
  <si>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</si>
  <si>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</si>
  <si>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</si>
  <si>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</si>
  <si>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</si>
  <si>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</si>
  <si>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</si>
  <si>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</si>
  <si>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</si>
  <si>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</si>
  <si>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</si>
  <si>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</si>
  <si>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</si>
  <si>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</si>
  <si>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</si>
  <si>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</si>
  <si>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</si>
  <si>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</si>
  <si>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</si>
  <si>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</si>
  <si>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</si>
  <si>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</si>
  <si>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</si>
  <si>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</si>
  <si>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</si>
  <si>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</si>
  <si>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</si>
  <si>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</si>
  <si>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</si>
  <si>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</si>
  <si>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</si>
  <si>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</si>
  <si>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</si>
  <si>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</si>
  <si>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</si>
  <si>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</si>
  <si>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</si>
  <si>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</si>
  <si>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</si>
  <si>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</si>
  <si>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</si>
  <si>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</si>
  <si>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</si>
  <si>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</si>
  <si>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</si>
  <si>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</si>
  <si>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</si>
  <si>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</si>
  <si>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</si>
  <si>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</si>
  <si>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</si>
  <si>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</si>
  <si>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</si>
  <si>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</si>
  <si>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</si>
  <si>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</si>
  <si>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</si>
  <si>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</si>
  <si>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</si>
  <si>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</si>
  <si>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</si>
  <si>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</si>
  <si>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</si>
  <si>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</si>
  <si>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</si>
  <si>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</si>
  <si>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</si>
  <si>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</si>
  <si>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</si>
  <si>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</si>
  <si>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</si>
  <si>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</si>
  <si>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</si>
  <si>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</si>
  <si>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</si>
  <si>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</si>
  <si>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</si>
  <si>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</si>
  <si>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</si>
  <si>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</si>
  <si>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</si>
  <si>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</si>
  <si>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</si>
  <si>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</si>
  <si>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</si>
  <si>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</si>
  <si>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</si>
  <si>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</si>
  <si>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</si>
  <si>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</si>
  <si>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</si>
  <si>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</si>
  <si>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</si>
  <si>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</si>
  <si>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</si>
  <si>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</si>
  <si>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</si>
  <si>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</si>
  <si>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</si>
  <si>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</si>
  <si>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</si>
  <si>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</si>
  <si>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</si>
  <si>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</si>
  <si>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</si>
  <si>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</si>
  <si>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</si>
  <si>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</si>
  <si>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</si>
  <si>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</si>
  <si>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</si>
  <si>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</si>
  <si>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</si>
  <si>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</si>
  <si>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</si>
  <si>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</si>
  <si>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</si>
  <si>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</si>
  <si>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</si>
  <si>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</si>
  <si>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</si>
  <si>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</si>
  <si>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</si>
  <si>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</si>
  <si>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</si>
  <si>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</si>
  <si>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</si>
  <si>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</si>
  <si>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</si>
  <si>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</si>
  <si>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</si>
  <si>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</si>
  <si>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</si>
  <si>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</si>
  <si>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</si>
  <si>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</si>
  <si>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</si>
  <si>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</si>
  <si>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</si>
  <si>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</si>
  <si>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</si>
  <si>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</si>
  <si>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</si>
  <si>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</si>
  <si>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</si>
  <si>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</si>
  <si>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</si>
  <si>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</si>
  <si>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</si>
  <si>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</si>
  <si>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</si>
  <si>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</si>
  <si>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</si>
  <si>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</si>
  <si>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</si>
  <si>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</si>
  <si>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</si>
  <si>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</si>
  <si>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</si>
  <si>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</si>
  <si>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</si>
  <si>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</si>
  <si>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</si>
  <si>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</si>
  <si>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</si>
  <si>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</si>
  <si>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</si>
  <si>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</si>
  <si>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</si>
  <si>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</si>
  <si>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</si>
  <si>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</si>
  <si>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</si>
  <si>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</si>
  <si>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</si>
  <si>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</si>
  <si>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</si>
  <si>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</si>
  <si>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</si>
  <si>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</si>
  <si>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</si>
  <si>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</si>
  <si>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</si>
  <si>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</si>
  <si>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</si>
  <si>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</si>
  <si>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</si>
  <si>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</si>
  <si>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</si>
  <si>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</si>
  <si>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</si>
  <si>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</si>
  <si>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</si>
  <si>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</si>
  <si>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</si>
  <si>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</si>
  <si>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</si>
  <si>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</si>
  <si>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</si>
  <si>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</si>
  <si>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</si>
  <si>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</si>
  <si>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</si>
  <si>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</si>
  <si>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</si>
  <si>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</si>
  <si>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</si>
  <si>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</si>
  <si>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</si>
  <si>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</si>
  <si>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</si>
  <si>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</si>
  <si>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</si>
  <si>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</si>
  <si>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</si>
  <si>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</si>
  <si>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</si>
  <si>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</si>
  <si>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</si>
  <si>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</si>
  <si>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</si>
  <si>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</si>
  <si>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</si>
  <si>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</si>
  <si>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</si>
  <si>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</si>
  <si>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</si>
  <si>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</si>
  <si>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</si>
  <si>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</si>
  <si>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</si>
  <si>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</si>
  <si>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</si>
  <si>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</si>
  <si>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</si>
  <si>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</si>
  <si>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</si>
  <si>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</si>
  <si>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</si>
  <si>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</si>
  <si>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</si>
  <si>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</si>
  <si>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</si>
  <si>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</si>
  <si>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</si>
  <si>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</si>
  <si>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</si>
  <si>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</si>
  <si>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</si>
  <si>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</si>
  <si>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</si>
  <si>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</si>
  <si>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</si>
  <si>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</si>
  <si>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</si>
  <si>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</si>
  <si>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</si>
  <si>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</si>
  <si>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</si>
  <si>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</si>
  <si>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</si>
  <si>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</si>
  <si>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</si>
  <si>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</si>
  <si>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</si>
  <si>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</si>
  <si>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</si>
  <si>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</si>
  <si>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</si>
  <si>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</si>
  <si>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</si>
  <si>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</si>
  <si>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</si>
  <si>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</si>
  <si>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</si>
  <si>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</si>
  <si>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</si>
  <si>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</si>
  <si>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</si>
  <si>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</si>
  <si>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</si>
  <si>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</si>
  <si>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</si>
  <si>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</si>
  <si>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</si>
  <si>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</si>
  <si>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</si>
  <si>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</si>
  <si>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</si>
  <si>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</si>
  <si>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</si>
  <si>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</si>
  <si>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</si>
  <si>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</si>
  <si>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</si>
  <si>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</si>
  <si>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</si>
  <si>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</si>
  <si>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</si>
  <si>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</si>
  <si>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</si>
  <si>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</si>
  <si>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</si>
  <si>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</si>
  <si>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</si>
  <si>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</si>
  <si>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</si>
  <si>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</si>
  <si>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</si>
  <si>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</si>
  <si>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</si>
  <si>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</si>
  <si>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</si>
  <si>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</si>
  <si>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</si>
  <si>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</si>
  <si>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</si>
  <si>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</si>
  <si>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</si>
  <si>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</si>
  <si>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</si>
  <si>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</si>
  <si>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</si>
  <si>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</si>
  <si>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</si>
  <si>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</si>
  <si>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</si>
  <si>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</si>
  <si>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</si>
  <si>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</si>
  <si>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</si>
  <si>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</si>
  <si>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</si>
  <si>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</si>
  <si>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</si>
  <si>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</si>
  <si>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</si>
  <si>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</si>
  <si>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</si>
  <si>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</si>
  <si>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</si>
  <si>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</si>
  <si>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</si>
  <si>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</si>
  <si>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</si>
  <si>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</si>
  <si>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</si>
  <si>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</si>
  <si>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</si>
  <si>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</si>
  <si>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</si>
  <si>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</si>
  <si>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</si>
  <si>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</si>
  <si>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</si>
  <si>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</si>
  <si>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</si>
  <si>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</si>
  <si>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</si>
  <si>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</si>
  <si>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</si>
  <si>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</si>
  <si>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</si>
  <si>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</si>
  <si>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</si>
  <si>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</si>
  <si>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</si>
  <si>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</si>
  <si>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</si>
  <si>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</si>
  <si>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</si>
  <si>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</si>
  <si>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</si>
  <si>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</si>
  <si>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</si>
  <si>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</si>
  <si>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</si>
  <si>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</si>
  <si>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</si>
  <si>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</si>
  <si>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</si>
  <si>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</si>
  <si>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</si>
  <si>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</si>
  <si>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</si>
  <si>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</si>
  <si>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</si>
  <si>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</si>
  <si>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</si>
  <si>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</si>
  <si>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</si>
  <si>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</si>
  <si>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</si>
  <si>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</si>
  <si>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</si>
  <si>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</si>
  <si>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</si>
  <si>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</si>
  <si>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</si>
  <si>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</si>
  <si>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</si>
  <si>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</si>
  <si>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</si>
  <si>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</si>
  <si>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</si>
  <si>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</si>
  <si>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</si>
  <si>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</si>
  <si>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</si>
  <si>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</si>
  <si>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</si>
  <si>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</si>
  <si>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</si>
  <si>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</si>
  <si>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</si>
  <si>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</si>
  <si>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</si>
  <si>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</si>
  <si>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</si>
  <si>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</si>
  <si>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</si>
  <si>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</si>
  <si>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</si>
  <si>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</si>
  <si>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</si>
  <si>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</si>
  <si>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</si>
  <si>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</si>
  <si>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</si>
  <si>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</si>
  <si>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</si>
  <si>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</si>
  <si>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</si>
  <si>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</si>
  <si>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</si>
  <si>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</si>
  <si>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</si>
  <si>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</si>
  <si>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</si>
  <si>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</si>
  <si>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</si>
  <si>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</si>
  <si>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</si>
  <si>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</si>
  <si>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</si>
  <si>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</si>
  <si>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</si>
  <si>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</si>
  <si>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</si>
  <si>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</si>
  <si>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</si>
  <si>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</si>
  <si>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</si>
  <si>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</si>
  <si>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</si>
  <si>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</si>
  <si>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</si>
  <si>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</si>
  <si>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</si>
  <si>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</si>
  <si>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</si>
  <si>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</si>
  <si>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</si>
  <si>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</si>
  <si>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</si>
  <si>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</si>
  <si>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</si>
  <si>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</si>
  <si>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</si>
  <si>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</si>
  <si>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</si>
  <si>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</si>
  <si>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</si>
  <si>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</si>
  <si>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</si>
  <si>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</si>
  <si>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</si>
  <si>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</si>
  <si>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</si>
  <si>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</si>
  <si>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</si>
  <si>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</si>
  <si>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</si>
  <si>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</si>
  <si>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</si>
  <si>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</si>
  <si>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</si>
  <si>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</si>
  <si>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</si>
  <si>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</si>
  <si>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</si>
  <si>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</si>
  <si>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</si>
  <si>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</si>
  <si>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</si>
  <si>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</si>
  <si>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</si>
  <si>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</si>
  <si>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</si>
  <si>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</si>
  <si>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</si>
  <si>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</si>
  <si>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</si>
  <si>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</si>
  <si>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</si>
  <si>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</si>
  <si>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</si>
  <si>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</si>
  <si>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</si>
  <si>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</si>
  <si>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</si>
  <si>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</si>
  <si>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</si>
  <si>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</si>
  <si>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</si>
  <si>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</si>
  <si>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</si>
  <si>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</si>
  <si>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</si>
  <si>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</si>
  <si>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</si>
  <si>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</si>
  <si>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</si>
  <si>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</si>
  <si>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</si>
  <si>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</si>
  <si>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</si>
  <si>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</si>
  <si>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</si>
  <si>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</si>
  <si>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</si>
  <si>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</si>
  <si>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</si>
  <si>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</si>
  <si>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</si>
  <si>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</si>
  <si>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</si>
  <si>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</si>
  <si>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</si>
  <si>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</si>
  <si>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</si>
  <si>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</si>
  <si>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</si>
  <si>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</si>
  <si>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</si>
  <si>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</si>
  <si>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</si>
  <si>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</si>
  <si>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</si>
  <si>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</si>
  <si>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</si>
  <si>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</si>
  <si>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</si>
  <si>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</si>
  <si>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</si>
  <si>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</si>
  <si>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</si>
  <si>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</si>
  <si>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</si>
  <si>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</si>
  <si>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</si>
  <si>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</si>
  <si>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</si>
  <si>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</si>
  <si>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</si>
  <si>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</si>
  <si>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</si>
  <si>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</si>
  <si>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</si>
  <si>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</si>
  <si>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</si>
  <si>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</si>
  <si>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</si>
  <si>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</si>
  <si>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</si>
  <si>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</si>
  <si>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</si>
  <si>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</si>
  <si>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</si>
  <si>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</si>
  <si>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</si>
  <si>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</si>
  <si>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</si>
  <si>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</si>
  <si>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</si>
  <si>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</si>
  <si>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</si>
  <si>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</si>
  <si>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</si>
  <si>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</si>
  <si>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</si>
  <si>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</si>
  <si>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</si>
  <si>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</si>
  <si>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</si>
  <si>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</si>
  <si>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</si>
  <si>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</si>
  <si>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</si>
  <si>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</si>
  <si>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</si>
  <si>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</si>
  <si>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</si>
  <si>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</si>
  <si>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</si>
  <si>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</si>
  <si>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</si>
  <si>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</si>
  <si>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</si>
  <si>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</si>
  <si>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</si>
  <si>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</si>
  <si>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</si>
  <si>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</si>
  <si>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</si>
  <si>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</si>
  <si>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</si>
  <si>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</si>
  <si>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</si>
  <si>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</si>
  <si>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</si>
  <si>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</si>
  <si>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</si>
  <si>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</si>
  <si>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</si>
  <si>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</si>
  <si>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</si>
  <si>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</si>
  <si>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</si>
  <si>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</si>
  <si>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</si>
  <si>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</si>
  <si>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</si>
  <si>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</si>
  <si>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</si>
  <si>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</si>
  <si>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</si>
  <si>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</si>
  <si>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</si>
  <si>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</si>
  <si>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</si>
  <si>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</si>
  <si>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</si>
  <si>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</si>
  <si>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</si>
  <si>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</si>
  <si>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</si>
  <si>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</si>
  <si>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</si>
  <si>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</si>
  <si>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</si>
  <si>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</si>
  <si>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</si>
  <si>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</si>
  <si>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</si>
  <si>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</si>
  <si>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</si>
  <si>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</si>
  <si>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</si>
  <si>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</si>
  <si>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</si>
  <si>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</si>
  <si>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</si>
  <si>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</si>
  <si>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</si>
  <si>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</si>
  <si>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</si>
  <si>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</si>
  <si>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</si>
  <si>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</si>
  <si>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</si>
  <si>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</si>
  <si>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</si>
  <si>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</si>
  <si>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</si>
  <si>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</si>
  <si>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</si>
  <si>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</si>
  <si>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</si>
  <si>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</si>
  <si>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</si>
  <si>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</si>
  <si>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</si>
  <si>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</si>
  <si>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</si>
  <si>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</si>
  <si>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</si>
  <si>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</si>
  <si>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</si>
  <si>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</si>
  <si>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</si>
  <si>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</si>
  <si>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</si>
  <si>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</si>
  <si>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</si>
  <si>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</si>
  <si>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</si>
  <si>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</si>
  <si>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</si>
  <si>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</si>
  <si>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</si>
  <si>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</si>
  <si>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</si>
  <si>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</si>
  <si>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</si>
  <si>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</si>
  <si>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</si>
  <si>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</si>
  <si>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</si>
  <si>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</si>
  <si>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</si>
  <si>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</si>
  <si>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</si>
  <si>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</si>
  <si>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</si>
  <si>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</si>
  <si>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</si>
  <si>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</si>
  <si>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</si>
  <si>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</si>
  <si>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</si>
  <si>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</si>
  <si>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</si>
  <si>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</si>
  <si>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</si>
  <si>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</si>
  <si>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</si>
  <si>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</si>
  <si>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</si>
  <si>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</si>
  <si>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</si>
  <si>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</si>
  <si>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</si>
  <si>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</si>
  <si>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</si>
  <si>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</si>
  <si>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</si>
  <si>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</si>
  <si>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</si>
  <si>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</si>
  <si>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</si>
  <si>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</si>
  <si>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</si>
  <si>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</si>
  <si>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</si>
  <si>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</si>
  <si>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</si>
  <si>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</si>
  <si>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</si>
  <si>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</si>
  <si>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</si>
  <si>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</si>
  <si>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</si>
  <si>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</si>
  <si>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</si>
  <si>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</si>
  <si>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</si>
  <si>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</si>
  <si>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</si>
  <si>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</si>
  <si>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</si>
  <si>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</si>
  <si>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</si>
  <si>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</si>
  <si>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</si>
  <si>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</si>
  <si>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</si>
  <si>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</si>
  <si>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</si>
  <si>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</si>
  <si>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</si>
  <si>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</si>
  <si>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</si>
  <si>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</si>
  <si>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</si>
  <si>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</si>
  <si>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</si>
  <si>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</si>
  <si>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</si>
  <si>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</si>
  <si>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</si>
  <si>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</si>
  <si>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</si>
  <si>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</si>
  <si>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</si>
  <si>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</si>
  <si>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</si>
  <si>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</si>
  <si>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</si>
  <si>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</si>
  <si>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</si>
  <si>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</si>
  <si>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</si>
  <si>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</si>
  <si>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</si>
  <si>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</si>
  <si>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</si>
  <si>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</si>
  <si>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</si>
  <si>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</si>
  <si>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</si>
  <si>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</si>
  <si>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</si>
  <si>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</si>
  <si>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</si>
  <si>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</si>
  <si>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</si>
  <si>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</si>
  <si>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</si>
  <si>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</si>
  <si>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</si>
  <si>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</si>
  <si>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</si>
  <si>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</si>
  <si>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</si>
  <si>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</si>
  <si>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</si>
  <si>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</si>
  <si>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</si>
  <si>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</si>
  <si>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</si>
  <si>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</si>
  <si>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</si>
  <si>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</si>
  <si>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</si>
  <si>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</si>
  <si>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</si>
  <si>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</si>
  <si>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</si>
  <si>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</si>
  <si>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</si>
  <si>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</si>
  <si>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</si>
  <si>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</si>
  <si>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</si>
  <si>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</si>
  <si>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</si>
  <si>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</si>
  <si>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</si>
  <si>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</si>
  <si>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</si>
  <si>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</si>
  <si>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</si>
  <si>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</si>
  <si>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</si>
  <si>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</si>
  <si>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</si>
  <si>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</si>
  <si>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</si>
  <si>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</si>
  <si>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</si>
  <si>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</si>
  <si>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</si>
  <si>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</si>
  <si>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</si>
  <si>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</si>
  <si>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</si>
  <si>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</si>
  <si>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</si>
  <si>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</si>
  <si>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</si>
  <si>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</si>
  <si>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</si>
  <si>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</si>
  <si>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</si>
  <si>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</si>
  <si>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</si>
  <si>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</si>
  <si>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</si>
  <si>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</si>
  <si>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</si>
  <si>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</si>
  <si>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</si>
  <si>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</si>
  <si>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</si>
  <si>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</si>
  <si>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</si>
  <si>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</si>
  <si>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</si>
  <si>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</si>
  <si>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</si>
  <si>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</si>
  <si>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</si>
  <si>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</si>
  <si>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</si>
  <si>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</si>
  <si>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</si>
  <si>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</si>
  <si>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</si>
  <si>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</si>
  <si>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</si>
  <si>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</si>
  <si>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</si>
  <si>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</si>
  <si>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</si>
  <si>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</si>
  <si>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</si>
  <si>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</si>
  <si>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</si>
  <si>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</si>
  <si>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</si>
  <si>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</si>
  <si>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</si>
  <si>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</si>
  <si>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</si>
  <si>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</si>
  <si>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</si>
  <si>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</si>
  <si>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</si>
  <si>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</si>
  <si>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</si>
  <si>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</si>
  <si>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</si>
  <si>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</si>
  <si>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</si>
  <si>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</si>
  <si>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</si>
  <si>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</si>
  <si>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</si>
  <si>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</si>
  <si>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</si>
  <si>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</si>
  <si>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</si>
  <si>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</si>
  <si>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</si>
  <si>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</si>
  <si>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</si>
  <si>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</si>
  <si>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</si>
  <si>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</si>
  <si>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</si>
  <si>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</si>
  <si>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</si>
  <si>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</si>
  <si>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</si>
  <si>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</si>
  <si>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</si>
  <si>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</si>
  <si>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</si>
  <si>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</si>
  <si>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</si>
  <si>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</si>
  <si>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</si>
  <si>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</si>
  <si>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</si>
  <si>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</si>
  <si>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</si>
  <si>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</si>
  <si>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</si>
  <si>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</si>
  <si>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</si>
  <si>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</si>
  <si>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</si>
  <si>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</si>
  <si>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</si>
  <si>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</si>
  <si>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</si>
  <si>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</si>
  <si>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</si>
  <si>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</si>
  <si>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</si>
  <si>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</si>
  <si>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</si>
  <si>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</si>
  <si>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</si>
  <si>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</si>
  <si>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</si>
  <si>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</si>
  <si>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</si>
  <si>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</si>
  <si>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</si>
  <si>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</si>
  <si>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</si>
  <si>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</si>
  <si>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</si>
  <si>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</si>
  <si>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</si>
  <si>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</si>
  <si>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</si>
  <si>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</si>
  <si>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</si>
  <si>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</si>
  <si>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</si>
  <si>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</si>
  <si>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</si>
  <si>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</si>
  <si>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</si>
  <si>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</si>
  <si>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</si>
  <si>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</si>
  <si>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</si>
  <si>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</si>
  <si>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</si>
  <si>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</si>
  <si>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</si>
  <si>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</si>
  <si>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</si>
  <si>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</si>
  <si>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</si>
  <si>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</si>
  <si>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</si>
  <si>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</si>
  <si>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</si>
  <si>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</si>
  <si>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</si>
  <si>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</si>
  <si>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</si>
  <si>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</si>
  <si>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</si>
  <si>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</si>
  <si>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</si>
  <si>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</si>
  <si>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</si>
  <si>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</si>
  <si>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</si>
  <si>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</si>
  <si>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</si>
  <si>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</si>
  <si>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</si>
  <si>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</si>
  <si>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</si>
  <si>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</si>
  <si>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</si>
  <si>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</si>
  <si>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</si>
  <si>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</si>
  <si>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</si>
  <si>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</si>
  <si>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</si>
  <si>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</si>
  <si>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</si>
  <si>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</si>
  <si>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</si>
  <si>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</si>
  <si>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</si>
  <si>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</si>
  <si>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</si>
  <si>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</si>
  <si>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</si>
  <si>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</si>
  <si>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</si>
  <si>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</si>
  <si>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</si>
  <si>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</si>
  <si>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</si>
  <si>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</si>
  <si>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</si>
  <si>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</si>
  <si>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</si>
  <si>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</si>
  <si>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</si>
  <si>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</si>
  <si>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</si>
  <si>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</si>
  <si>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</si>
  <si>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</si>
  <si>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</si>
  <si>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</si>
  <si>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</si>
  <si>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</si>
  <si>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</si>
  <si>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</si>
  <si>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</si>
  <si>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</si>
  <si>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</si>
  <si>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</si>
  <si>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</si>
  <si>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</si>
  <si>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</si>
  <si>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</si>
  <si>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</si>
  <si>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</si>
  <si>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</si>
  <si>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</si>
  <si>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</si>
  <si>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</si>
  <si>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</si>
  <si>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</si>
  <si>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</si>
  <si>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</si>
  <si>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</si>
  <si>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</si>
  <si>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</si>
  <si>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</si>
  <si>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</si>
  <si>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</si>
  <si>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</si>
  <si>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</si>
  <si>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</si>
  <si>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</si>
  <si>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</si>
  <si>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</si>
  <si>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</si>
  <si>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</si>
  <si>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</si>
  <si>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</si>
  <si>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</si>
  <si>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</si>
  <si>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</si>
  <si>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</si>
  <si>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</si>
  <si>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</si>
  <si>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</si>
  <si>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</si>
  <si>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</si>
  <si>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</si>
  <si>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</si>
  <si>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</si>
  <si>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</si>
  <si>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</si>
  <si>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</si>
  <si>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</si>
  <si>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</si>
  <si>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</si>
  <si>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</si>
  <si>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</si>
  <si>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</si>
  <si>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</si>
  <si>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</si>
  <si>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</si>
  <si>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</si>
  <si>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</si>
  <si>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</si>
  <si>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</si>
  <si>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</si>
  <si>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</si>
  <si>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</si>
  <si>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</si>
  <si>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</si>
  <si>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</si>
  <si>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</si>
  <si>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</si>
  <si>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</si>
  <si>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</si>
  <si>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</si>
  <si>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</si>
  <si>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</si>
  <si>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</si>
  <si>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</si>
  <si>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</si>
  <si>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</si>
  <si>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</si>
  <si>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</si>
  <si>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</si>
  <si>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</si>
  <si>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</si>
  <si>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</si>
  <si>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</si>
  <si>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</si>
  <si>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</si>
  <si>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</si>
  <si>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</si>
  <si>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</si>
  <si>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</si>
  <si>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</si>
  <si>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</si>
  <si>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</si>
  <si>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</si>
  <si>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</si>
  <si>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</si>
  <si>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</si>
  <si>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</si>
  <si>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</si>
  <si>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</si>
  <si>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</si>
  <si>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</si>
  <si>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</si>
  <si>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</si>
  <si>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</si>
  <si>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</si>
  <si>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</si>
  <si>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</si>
  <si>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</si>
  <si>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</si>
  <si>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</si>
  <si>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</si>
  <si>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</si>
  <si>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</si>
  <si>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</si>
  <si>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</si>
  <si>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</si>
  <si>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</si>
  <si>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</si>
  <si>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</si>
  <si>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</si>
  <si>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</si>
  <si>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</si>
  <si>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</si>
  <si>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</si>
  <si>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</si>
  <si>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</si>
  <si>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</si>
  <si>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</si>
  <si>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</si>
  <si>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</si>
  <si>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</si>
  <si>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</si>
  <si>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</si>
  <si>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</si>
  <si>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</si>
  <si>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</si>
  <si>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</si>
  <si>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</si>
  <si>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</si>
  <si>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</si>
  <si>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</si>
  <si>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</si>
  <si>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</si>
  <si>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</si>
  <si>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</si>
  <si>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</si>
  <si>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</si>
  <si>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</si>
  <si>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</si>
  <si>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</si>
  <si>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</si>
  <si>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</si>
  <si>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</si>
  <si>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</si>
  <si>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</si>
  <si>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</si>
  <si>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</si>
  <si>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</si>
  <si>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</si>
  <si>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</si>
  <si>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</si>
  <si>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</si>
  <si>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</si>
  <si>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</si>
  <si>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</si>
  <si>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</si>
  <si>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</si>
  <si>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</si>
  <si>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</si>
  <si>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</si>
  <si>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</si>
  <si>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</si>
  <si>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</si>
  <si>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</si>
  <si>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</si>
  <si>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</si>
  <si>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</si>
  <si>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</si>
  <si>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</si>
  <si>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</si>
  <si>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</si>
  <si>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</si>
  <si>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</si>
  <si>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</si>
  <si>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</si>
  <si>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</si>
  <si>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</si>
  <si>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</si>
  <si>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</si>
  <si>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</si>
  <si>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</si>
  <si>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</si>
  <si>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</si>
  <si>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</si>
  <si>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</si>
  <si>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</si>
  <si>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</si>
  <si>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</si>
  <si>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</si>
  <si>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</si>
  <si>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</si>
  <si>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</si>
  <si>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</si>
  <si>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</si>
  <si>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</si>
  <si>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</si>
  <si>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</si>
  <si>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</si>
  <si>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</si>
  <si>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</si>
  <si>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</si>
  <si>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</si>
  <si>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</si>
  <si>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</si>
  <si>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</si>
  <si>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</si>
  <si>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</si>
  <si>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</si>
  <si>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</si>
  <si>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</si>
  <si>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</si>
  <si>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</si>
  <si>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</si>
  <si>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</si>
  <si>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</si>
  <si>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</si>
  <si>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</si>
  <si>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</si>
  <si>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</si>
  <si>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</si>
  <si>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</si>
  <si>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</si>
  <si>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</si>
  <si>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</si>
  <si>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</si>
  <si>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</si>
  <si>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</si>
  <si>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</si>
  <si>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</si>
  <si>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</si>
  <si>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</si>
  <si>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</si>
  <si>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</si>
  <si>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</si>
  <si>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</si>
  <si>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</si>
  <si>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</si>
  <si>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</si>
  <si>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</si>
  <si>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</si>
  <si>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</si>
  <si>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</si>
  <si>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</si>
  <si>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</si>
  <si>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</si>
  <si>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</si>
  <si>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</si>
  <si>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</si>
  <si>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</si>
  <si>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</si>
  <si>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</si>
  <si>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</si>
  <si>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</si>
  <si>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</si>
  <si>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</si>
  <si>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</si>
  <si>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</si>
  <si>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</si>
  <si>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</si>
  <si>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</si>
  <si>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</si>
  <si>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</si>
  <si>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</si>
  <si>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</si>
  <si>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</si>
  <si>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</si>
  <si>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</si>
  <si>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</si>
  <si>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</si>
  <si>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</si>
  <si>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</si>
  <si>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</si>
  <si>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</si>
  <si>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</si>
  <si>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</si>
  <si>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</si>
  <si>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</si>
  <si>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</si>
  <si>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</si>
  <si>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</si>
  <si>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</si>
  <si>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</si>
  <si>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</si>
  <si>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</si>
  <si>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</si>
  <si>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</si>
  <si>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</si>
  <si>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</si>
  <si>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</si>
  <si>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</si>
  <si>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</si>
  <si>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</si>
  <si>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</si>
  <si>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</si>
  <si>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</si>
  <si>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</si>
  <si>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</si>
  <si>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</si>
  <si>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</si>
  <si>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</si>
  <si>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</si>
  <si>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</si>
  <si>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</si>
  <si>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</si>
  <si>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</si>
  <si>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</si>
  <si>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</si>
  <si>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</si>
  <si>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</si>
  <si>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</si>
  <si>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</si>
  <si>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</si>
  <si>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</si>
  <si>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</si>
  <si>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</si>
  <si>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</si>
  <si>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</si>
  <si>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</si>
  <si>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</si>
  <si>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</si>
  <si>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</si>
  <si>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</si>
  <si>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</si>
  <si>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</si>
  <si>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</si>
  <si>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</si>
  <si>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</si>
  <si>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</si>
  <si>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</si>
  <si>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</si>
  <si>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</si>
  <si>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</si>
  <si>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</si>
  <si>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</si>
  <si>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</si>
  <si>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</si>
  <si>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</si>
  <si>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</si>
  <si>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</si>
  <si>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</si>
  <si>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</si>
  <si>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</si>
  <si>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</si>
  <si>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</si>
  <si>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</si>
  <si>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</si>
  <si>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</si>
  <si>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</si>
  <si>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</si>
  <si>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</si>
  <si>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</si>
  <si>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</si>
  <si>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</si>
  <si>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</si>
  <si>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</si>
  <si>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</si>
  <si>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</si>
  <si>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</si>
  <si>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</si>
  <si>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</si>
  <si>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</si>
  <si>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</si>
  <si>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</si>
  <si>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</si>
  <si>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</si>
  <si>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</si>
  <si>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</si>
  <si>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</si>
  <si>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</si>
  <si>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</si>
  <si>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</si>
  <si>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</si>
  <si>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</si>
  <si>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</si>
  <si>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</si>
  <si>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</si>
  <si>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</si>
  <si>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</si>
  <si>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</si>
  <si>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</si>
  <si>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</si>
  <si>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</si>
  <si>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</si>
  <si>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</si>
  <si>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</si>
  <si>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</si>
  <si>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</si>
  <si>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</si>
  <si>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</si>
  <si>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</si>
  <si>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</si>
  <si>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</si>
  <si>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</si>
  <si>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</si>
  <si>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</si>
  <si>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</si>
  <si>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</si>
  <si>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</si>
  <si>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</si>
  <si>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</si>
  <si>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</si>
  <si>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</si>
  <si>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</si>
  <si>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</si>
  <si>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</si>
  <si>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</si>
  <si>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</si>
  <si>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</si>
  <si>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</si>
  <si>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</si>
  <si>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</si>
  <si>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</si>
  <si>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</si>
  <si>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</si>
  <si>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</si>
  <si>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</si>
  <si>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</si>
  <si>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</si>
  <si>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</si>
  <si>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</si>
  <si>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</si>
  <si>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</si>
  <si>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</si>
  <si>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</si>
  <si>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</si>
  <si>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</si>
  <si>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</si>
  <si>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</si>
  <si>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</si>
  <si>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</si>
  <si>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</si>
  <si>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</si>
  <si>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</si>
  <si>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</si>
  <si>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</si>
  <si>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</si>
  <si>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</si>
  <si>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</si>
  <si>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</si>
  <si>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</si>
  <si>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</si>
  <si>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</si>
  <si>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</si>
  <si>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</si>
  <si>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</si>
  <si>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</si>
  <si>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</si>
  <si>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</si>
  <si>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</si>
  <si>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</si>
  <si>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</si>
  <si>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</si>
  <si>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</si>
  <si>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</si>
  <si>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</si>
  <si>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</si>
  <si>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</si>
  <si>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</si>
  <si>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</si>
  <si>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</si>
  <si>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</si>
  <si>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</si>
  <si>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</si>
  <si>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</si>
  <si>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</si>
  <si>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</si>
  <si>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</si>
  <si>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</si>
  <si>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</si>
  <si>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</si>
  <si>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</si>
  <si>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</si>
  <si>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</si>
  <si>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</si>
  <si>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</si>
  <si>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</si>
  <si>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</si>
  <si>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</si>
  <si>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</si>
  <si>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</si>
  <si>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</si>
  <si>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</si>
  <si>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</si>
  <si>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</si>
  <si>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</si>
  <si>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</si>
  <si>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</si>
  <si>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</si>
  <si>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</si>
  <si>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</si>
  <si>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</si>
  <si>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</si>
  <si>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</si>
  <si>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</si>
  <si>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</si>
  <si>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</si>
  <si>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</si>
  <si>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</si>
  <si>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</si>
  <si>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</si>
  <si>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</si>
  <si>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</si>
  <si>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</si>
  <si>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</si>
  <si>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</si>
  <si>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</si>
  <si>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</si>
  <si>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</si>
  <si>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</si>
  <si>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</si>
  <si>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</si>
  <si>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</si>
  <si>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</si>
  <si>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</si>
  <si>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</si>
  <si>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</si>
  <si>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</si>
  <si>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</si>
  <si>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</si>
  <si>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</si>
  <si>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</si>
  <si>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</si>
  <si>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</si>
  <si>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</si>
  <si>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</si>
  <si>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</si>
  <si>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</si>
  <si>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</si>
  <si>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</si>
  <si>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</si>
  <si>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</si>
  <si>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</si>
  <si>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</si>
  <si>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</si>
  <si>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</si>
  <si>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</si>
  <si>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</si>
  <si>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</si>
  <si>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</si>
  <si>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</si>
  <si>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</si>
  <si>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</si>
  <si>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</si>
  <si>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</si>
  <si>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</si>
  <si>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</si>
  <si>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</si>
  <si>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</si>
  <si>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</si>
  <si>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</si>
  <si>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</si>
  <si>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</si>
  <si>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</si>
  <si>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</si>
  <si>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</si>
  <si>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</si>
  <si>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</si>
  <si>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</si>
  <si>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</si>
  <si>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</si>
  <si>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</si>
  <si>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</si>
  <si>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</si>
  <si>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</si>
  <si>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</si>
  <si>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</si>
  <si>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</si>
  <si>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</si>
  <si>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</si>
  <si>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</si>
  <si>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</si>
  <si>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</si>
  <si>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</si>
  <si>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</si>
  <si>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</si>
  <si>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</si>
  <si>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</si>
  <si>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</si>
  <si>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</si>
  <si>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</si>
  <si>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</si>
  <si>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</si>
  <si>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</si>
  <si>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</si>
  <si>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</si>
  <si>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</si>
  <si>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</si>
  <si>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</si>
  <si>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</si>
  <si>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</si>
  <si>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</si>
  <si>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</si>
  <si>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</si>
  <si>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</si>
  <si>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</si>
  <si>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</si>
  <si>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</si>
  <si>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</si>
  <si>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</si>
  <si>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</si>
  <si>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</si>
  <si>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</si>
  <si>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</si>
  <si>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</si>
  <si>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</si>
  <si>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</si>
  <si>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</si>
  <si>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</si>
  <si>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</si>
  <si>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</si>
  <si>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</si>
  <si>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</si>
  <si>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</si>
  <si>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</si>
  <si>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</si>
  <si>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</si>
  <si>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</si>
  <si>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</si>
  <si>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</si>
  <si>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</si>
  <si>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</si>
  <si>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</si>
  <si>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</si>
  <si>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</si>
  <si>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</si>
  <si>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</si>
  <si>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</si>
  <si>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</si>
  <si>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</si>
  <si>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</si>
  <si>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</si>
  <si>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</si>
  <si>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</si>
  <si>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</si>
  <si>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</si>
  <si>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</si>
  <si>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</si>
  <si>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</si>
  <si>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</si>
  <si>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</si>
  <si>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</si>
  <si>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</si>
  <si>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</si>
  <si>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</si>
  <si>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</si>
  <si>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</si>
  <si>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</si>
  <si>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</si>
  <si>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</si>
  <si>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</si>
  <si>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</si>
  <si>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</si>
  <si>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</si>
  <si>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</si>
  <si>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</si>
  <si>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</si>
  <si>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</si>
  <si>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</si>
  <si>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</si>
  <si>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</si>
  <si>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</si>
  <si>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</si>
  <si>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</si>
  <si>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</si>
  <si>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</si>
  <si>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</si>
  <si>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</si>
  <si>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</si>
  <si>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</si>
  <si>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</si>
  <si>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</si>
  <si>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</si>
  <si>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</si>
  <si>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</si>
  <si>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</si>
  <si>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</si>
  <si>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</si>
  <si>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</si>
  <si>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</si>
  <si>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</si>
  <si>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</si>
  <si>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</si>
  <si>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</si>
  <si>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</si>
  <si>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</si>
  <si>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</si>
  <si>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</si>
  <si>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</si>
  <si>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</si>
  <si>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</si>
  <si>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</si>
  <si>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</si>
  <si>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</si>
  <si>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</si>
  <si>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</si>
  <si>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</si>
  <si>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</si>
  <si>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</si>
  <si>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</si>
  <si>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</si>
  <si>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</si>
  <si>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</si>
  <si>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</si>
  <si>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</si>
  <si>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</si>
  <si>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</si>
  <si>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</si>
  <si>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</si>
  <si>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</si>
  <si>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</si>
  <si>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</si>
  <si>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</si>
  <si>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</si>
  <si>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</si>
  <si>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</si>
  <si>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</si>
  <si>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</si>
  <si>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</si>
  <si>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</si>
  <si>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</si>
  <si>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</si>
  <si>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</si>
  <si>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</si>
  <si>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</si>
  <si>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</si>
  <si>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</si>
  <si>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</si>
  <si>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</si>
  <si>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</si>
  <si>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</si>
  <si>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</si>
  <si>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</si>
  <si>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</si>
  <si>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</si>
  <si>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</si>
  <si>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</si>
  <si>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</si>
  <si>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</si>
  <si>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</si>
  <si>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</si>
  <si>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</si>
  <si>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</si>
  <si>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</si>
  <si>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</si>
  <si>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</si>
  <si>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</si>
  <si>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</si>
  <si>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</si>
  <si>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</si>
  <si>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</si>
  <si>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</si>
  <si>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</si>
  <si>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</si>
  <si>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</si>
  <si>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</si>
  <si>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</si>
  <si>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</si>
  <si>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</si>
  <si>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</si>
  <si>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</si>
  <si>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</si>
  <si>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</si>
  <si>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</si>
  <si>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</si>
  <si>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</si>
  <si>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</si>
  <si>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</si>
  <si>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</si>
  <si>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</si>
  <si>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</si>
  <si>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</si>
  <si>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</si>
  <si>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</si>
  <si>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</si>
  <si>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</si>
  <si>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</si>
  <si>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</si>
  <si>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</si>
  <si>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</si>
  <si>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</si>
  <si>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</si>
  <si>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</si>
  <si>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</si>
  <si>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</si>
  <si>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</si>
  <si>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</si>
  <si>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</si>
  <si>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</si>
  <si>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</si>
  <si>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</si>
  <si>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</si>
  <si>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</si>
  <si>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</si>
  <si>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</si>
  <si>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</si>
  <si>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</si>
  <si>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</si>
  <si>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</si>
  <si>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</si>
  <si>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</si>
  <si>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</si>
  <si>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</si>
  <si>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</si>
  <si>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</si>
  <si>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</si>
  <si>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</si>
  <si>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</si>
  <si>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</si>
  <si>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</si>
  <si>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</si>
  <si>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</si>
  <si>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</si>
  <si>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</si>
  <si>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</si>
  <si>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</si>
  <si>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</si>
  <si>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</si>
  <si>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</si>
  <si>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</si>
  <si>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</si>
  <si>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</si>
  <si>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</si>
  <si>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</si>
  <si>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</si>
  <si>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</si>
  <si>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</si>
  <si>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</si>
  <si>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</si>
  <si>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</si>
  <si>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</si>
  <si>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</si>
  <si>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</si>
  <si>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</si>
  <si>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</si>
  <si>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</si>
  <si>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</si>
  <si>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</si>
  <si>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</si>
  <si>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</si>
  <si>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</si>
  <si>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</si>
  <si>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</si>
  <si>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</si>
  <si>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</si>
  <si>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</si>
  <si>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</si>
  <si>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</si>
  <si>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</si>
  <si>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</si>
  <si>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</si>
  <si>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</si>
  <si>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</si>
  <si>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</si>
  <si>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</si>
  <si>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</si>
  <si>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</si>
  <si>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</si>
  <si>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</si>
  <si>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</si>
  <si>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</si>
  <si>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</si>
  <si>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</si>
  <si>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</si>
  <si>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</si>
  <si>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</si>
  <si>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</si>
  <si>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</si>
  <si>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</si>
  <si>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</si>
  <si>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</si>
  <si>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</si>
  <si>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</si>
  <si>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</si>
  <si>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</si>
  <si>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</si>
  <si>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</si>
  <si>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</si>
  <si>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</si>
  <si>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</si>
  <si>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</si>
  <si>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</si>
  <si>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</si>
  <si>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</si>
  <si>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</si>
  <si>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</si>
  <si>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</si>
  <si>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</si>
  <si>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</si>
  <si>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</si>
  <si>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</si>
  <si>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</si>
  <si>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</si>
  <si>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</si>
  <si>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</si>
  <si>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</si>
  <si>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</si>
  <si>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</si>
  <si>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</si>
  <si>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</si>
  <si>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</si>
  <si>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</si>
  <si>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</si>
  <si>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</si>
  <si>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</si>
  <si>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</si>
  <si>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</si>
  <si>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</si>
  <si>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</si>
  <si>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</si>
  <si>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</si>
  <si>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</si>
  <si>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</si>
  <si>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</si>
  <si>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</si>
  <si>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</si>
  <si>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</si>
  <si>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</si>
  <si>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</si>
  <si>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</si>
  <si>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</si>
  <si>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</si>
  <si>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</si>
  <si>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</si>
  <si>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</si>
  <si>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</si>
  <si>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</si>
  <si>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</si>
  <si>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</si>
  <si>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</si>
  <si>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</si>
  <si>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</si>
  <si>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</si>
  <si>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</si>
  <si>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</si>
  <si>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</si>
  <si>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</si>
  <si>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</si>
  <si>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</si>
  <si>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</si>
  <si>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</si>
  <si>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</si>
  <si>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</si>
  <si>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</si>
  <si>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</si>
  <si>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</si>
  <si>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</si>
  <si>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</si>
  <si>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</si>
  <si>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</si>
  <si>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</si>
  <si>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</si>
  <si>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</si>
  <si>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</si>
  <si>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</si>
  <si>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</si>
  <si>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</si>
  <si>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</si>
  <si>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</si>
  <si>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</si>
  <si>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</si>
  <si>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</si>
  <si>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</si>
  <si>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</si>
  <si>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</si>
  <si>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</si>
  <si>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</si>
  <si>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</si>
  <si>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</si>
  <si>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</si>
  <si>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</si>
  <si>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</si>
  <si>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</si>
  <si>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</si>
  <si>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</si>
  <si>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</si>
  <si>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</si>
  <si>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</si>
  <si>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</si>
  <si>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</si>
  <si>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</si>
  <si>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</si>
  <si>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</si>
  <si>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</si>
  <si>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</si>
  <si>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</si>
  <si>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</si>
  <si>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</si>
  <si>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</si>
  <si>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</si>
  <si>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</si>
  <si>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</si>
  <si>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</si>
  <si>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</si>
  <si>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</si>
  <si>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</si>
  <si>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</si>
  <si>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</si>
  <si>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</si>
  <si>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</si>
  <si>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</si>
  <si>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</si>
  <si>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</si>
  <si>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</si>
  <si>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</si>
  <si>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</si>
  <si>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</si>
  <si>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</si>
  <si>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</si>
  <si>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</si>
  <si>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</si>
  <si>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</si>
  <si>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</si>
  <si>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</si>
  <si>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</si>
  <si>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</si>
  <si>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</si>
  <si>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</si>
  <si>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</si>
  <si>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</si>
  <si>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</si>
  <si>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</si>
  <si>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</si>
  <si>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</si>
  <si>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</si>
  <si>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</si>
  <si>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</si>
  <si>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</si>
  <si>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</si>
  <si>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</si>
  <si>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</si>
  <si>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</si>
  <si>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</si>
  <si>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</si>
  <si>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</si>
  <si>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</si>
  <si>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</si>
  <si>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</si>
  <si>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</si>
  <si>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</si>
  <si>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</si>
  <si>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</si>
  <si>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</si>
  <si>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</si>
  <si>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</si>
  <si>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</si>
  <si>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</si>
  <si>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</si>
  <si>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</si>
  <si>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</si>
  <si>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</si>
  <si>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</si>
  <si>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</si>
  <si>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</si>
  <si>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</si>
  <si>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</si>
  <si>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</si>
  <si>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</si>
  <si>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</si>
  <si>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</si>
  <si>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</si>
  <si>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</si>
  <si>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</si>
  <si>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</si>
  <si>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</si>
  <si>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</si>
  <si>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</si>
  <si>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</si>
  <si>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</si>
  <si>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</si>
  <si>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</si>
  <si>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</si>
  <si>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</si>
  <si>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</si>
  <si>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</si>
  <si>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</si>
  <si>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</si>
  <si>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</si>
  <si>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</si>
  <si>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</si>
  <si>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</si>
  <si>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</si>
  <si>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</si>
  <si>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</si>
  <si>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</si>
  <si>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</si>
  <si>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</si>
  <si>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</si>
  <si>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</si>
  <si>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</si>
  <si>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</si>
  <si>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</si>
  <si>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</si>
  <si>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</si>
  <si>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</si>
  <si>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</si>
  <si>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</si>
  <si>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</si>
  <si>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</si>
  <si>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</si>
  <si>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</si>
  <si>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</si>
  <si>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</si>
  <si>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</si>
  <si>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</si>
  <si>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</si>
  <si>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</si>
  <si>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</si>
  <si>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</si>
  <si>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</si>
  <si>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</si>
  <si>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</si>
  <si>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</si>
  <si>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</si>
  <si>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</si>
  <si>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</si>
  <si>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</si>
  <si>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</si>
  <si>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</si>
  <si>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</si>
  <si>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</si>
  <si>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</si>
  <si>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</si>
  <si>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</si>
  <si>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</si>
  <si>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</si>
  <si>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</si>
  <si>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</si>
  <si>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</si>
  <si>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</si>
  <si>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</si>
  <si>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</si>
  <si>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</si>
  <si>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</si>
  <si>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</si>
  <si>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</si>
  <si>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</si>
  <si>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</si>
  <si>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</si>
  <si>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</si>
  <si>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</si>
  <si>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</si>
  <si>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</si>
  <si>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</si>
  <si>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</si>
  <si>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</si>
  <si>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</si>
  <si>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</si>
  <si>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</si>
  <si>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</si>
  <si>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</si>
  <si>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</si>
  <si>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</si>
  <si>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</si>
  <si>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</si>
  <si>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</si>
  <si>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</si>
  <si>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</si>
  <si>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</si>
  <si>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</si>
  <si>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</si>
  <si>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</si>
  <si>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</si>
  <si>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</si>
  <si>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</si>
  <si>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</si>
  <si>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</si>
  <si>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</si>
  <si>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</si>
  <si>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</si>
  <si>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</si>
  <si>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</si>
  <si>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</si>
  <si>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</si>
  <si>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</si>
  <si>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</si>
  <si>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</si>
  <si>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</si>
  <si>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</si>
  <si>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</si>
  <si>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</si>
  <si>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</si>
  <si>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</si>
  <si>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</si>
  <si>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</si>
  <si>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</si>
  <si>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</si>
  <si>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</si>
  <si>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</si>
  <si>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</si>
  <si>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</si>
  <si>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</si>
  <si>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</si>
  <si>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</si>
  <si>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</si>
  <si>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</si>
  <si>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</si>
  <si>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</si>
  <si>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</si>
  <si>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</si>
  <si>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</si>
  <si>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</si>
  <si>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</si>
  <si>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</si>
  <si>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</si>
  <si>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</si>
  <si>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</si>
  <si>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</si>
  <si>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</si>
  <si>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</si>
  <si>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</si>
  <si>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</si>
  <si>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</si>
  <si>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</si>
  <si>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</si>
  <si>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</si>
  <si>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</si>
  <si>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</si>
  <si>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</si>
  <si>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</si>
  <si>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</si>
  <si>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</si>
  <si>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</si>
  <si>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</si>
  <si>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</si>
  <si>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</si>
  <si>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</si>
  <si>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</si>
  <si>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</si>
  <si>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</si>
  <si>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</si>
  <si>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</si>
  <si>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</si>
  <si>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</si>
  <si>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</si>
  <si>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</si>
  <si>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</si>
  <si>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</si>
  <si>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</si>
  <si>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</si>
  <si>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</si>
  <si>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</si>
  <si>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</si>
  <si>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</si>
  <si>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</si>
  <si>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</si>
  <si>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</si>
  <si>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</si>
  <si>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</si>
  <si>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</si>
  <si>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</si>
  <si>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</si>
  <si>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</si>
  <si>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</si>
  <si>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</si>
  <si>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</si>
  <si>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</si>
  <si>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</si>
  <si>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</si>
  <si>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</si>
  <si>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</si>
  <si>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</si>
  <si>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</si>
  <si>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</si>
  <si>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</si>
  <si>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</si>
  <si>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</si>
  <si>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</si>
  <si>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</si>
  <si>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</si>
  <si>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</si>
  <si>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</si>
  <si>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</si>
  <si>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</si>
  <si>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</si>
  <si>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</si>
  <si>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</si>
  <si>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</si>
  <si>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</si>
  <si>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</si>
  <si>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</si>
  <si>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</si>
  <si>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</si>
  <si>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</si>
  <si>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</si>
  <si>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</si>
  <si>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</si>
  <si>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</si>
  <si>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</si>
  <si>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</si>
  <si>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</si>
  <si>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</si>
  <si>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</si>
  <si>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</si>
  <si>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</si>
  <si>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</si>
  <si>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</si>
  <si>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</si>
  <si>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</si>
  <si>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</si>
  <si>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</si>
  <si>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</si>
  <si>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</si>
  <si>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</si>
  <si>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</si>
  <si>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</si>
  <si>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</si>
  <si>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</si>
  <si>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</si>
  <si>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</si>
  <si>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</si>
  <si>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</si>
  <si>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</si>
  <si>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</si>
  <si>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</si>
  <si>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</si>
  <si>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</si>
  <si>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</si>
  <si>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</si>
  <si>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</si>
  <si>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</si>
  <si>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</si>
  <si>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</si>
  <si>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</si>
  <si>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</si>
  <si>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</si>
  <si>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</si>
  <si>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</si>
  <si>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</si>
  <si>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</si>
  <si>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</si>
  <si>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</si>
  <si>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</si>
  <si>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</si>
  <si>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</si>
  <si>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</si>
  <si>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</si>
  <si>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</si>
  <si>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</si>
  <si>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</si>
  <si>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</si>
  <si>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</si>
  <si>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</si>
  <si>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</si>
  <si>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</si>
  <si>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</si>
  <si>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</si>
  <si>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</si>
  <si>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</si>
  <si>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</si>
  <si>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</si>
  <si>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</si>
  <si>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</si>
  <si>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</si>
  <si>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</si>
  <si>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</si>
  <si>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</si>
  <si>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</si>
  <si>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</si>
  <si>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</si>
  <si>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</si>
  <si>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</si>
  <si>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</si>
  <si>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</si>
  <si>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</si>
  <si>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</si>
  <si>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</si>
  <si>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</si>
  <si>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</si>
  <si>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</si>
  <si>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</si>
  <si>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</si>
  <si>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</si>
  <si>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</si>
  <si>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</si>
  <si>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</si>
  <si>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</si>
  <si>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</si>
  <si>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</si>
  <si>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</si>
  <si>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</si>
  <si>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</si>
  <si>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</si>
  <si>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</si>
  <si>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</si>
  <si>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</si>
  <si>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</si>
  <si>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</si>
  <si>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</si>
  <si>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</si>
  <si>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</si>
  <si>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</si>
  <si>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</si>
  <si>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</si>
  <si>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</si>
  <si>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</si>
  <si>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</si>
  <si>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</si>
  <si>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</si>
  <si>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</si>
  <si>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</si>
  <si>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</si>
  <si>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</si>
  <si>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</si>
  <si>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</si>
  <si>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</si>
  <si>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</si>
  <si>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</si>
  <si>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</si>
  <si>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</si>
  <si>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</si>
  <si>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</si>
  <si>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</si>
  <si>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</si>
  <si>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</si>
  <si>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</si>
  <si>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</si>
  <si>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</si>
  <si>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</si>
  <si>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</si>
  <si>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</si>
  <si>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</si>
  <si>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</si>
  <si>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</si>
  <si>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</si>
  <si>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</si>
  <si>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</si>
  <si>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</si>
  <si>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</si>
  <si>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</si>
  <si>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</si>
  <si>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</si>
  <si>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</si>
  <si>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</si>
  <si>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</si>
  <si>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</si>
  <si>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</si>
  <si>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</si>
  <si>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</si>
  <si>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</si>
  <si>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</si>
  <si>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</si>
  <si>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</si>
  <si>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</si>
  <si>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</si>
  <si>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</si>
  <si>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</si>
  <si>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</si>
  <si>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</si>
  <si>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</si>
  <si>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</si>
  <si>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</si>
  <si>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</si>
  <si>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</si>
  <si>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</si>
  <si>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</si>
  <si>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</si>
  <si>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</si>
  <si>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</si>
  <si>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</si>
  <si>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</si>
  <si>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</si>
  <si>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</si>
  <si>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</si>
  <si>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</si>
  <si>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</si>
  <si>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</si>
  <si>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</si>
  <si>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</si>
  <si>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</si>
  <si>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</si>
  <si>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</si>
  <si>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</si>
  <si>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</si>
  <si>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</si>
  <si>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</si>
  <si>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</si>
  <si>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</si>
  <si>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</si>
  <si>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</si>
  <si>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</si>
  <si>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</si>
  <si>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</si>
  <si>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</si>
  <si>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</si>
  <si>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</si>
  <si>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</si>
  <si>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</si>
  <si>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</si>
  <si>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</si>
  <si>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</si>
  <si>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</si>
  <si>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</si>
  <si>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</si>
  <si>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</si>
  <si>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</si>
  <si>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</si>
  <si>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</si>
  <si>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</si>
  <si>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</si>
  <si>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</si>
  <si>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</si>
  <si>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</si>
  <si>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</si>
  <si>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</si>
  <si>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</si>
  <si>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</si>
  <si>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</si>
  <si>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</si>
  <si>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</si>
  <si>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</si>
  <si>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</si>
  <si>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</si>
  <si>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</si>
  <si>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</si>
  <si>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</si>
  <si>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</si>
  <si>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</si>
  <si>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</si>
  <si>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</si>
  <si>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</si>
  <si>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</si>
  <si>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</si>
  <si>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</si>
  <si>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</si>
  <si>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</si>
  <si>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</si>
  <si>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</si>
  <si>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</si>
  <si>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</si>
  <si>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</si>
  <si>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</si>
  <si>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</si>
  <si>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</si>
  <si>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</si>
  <si>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</si>
  <si>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</si>
  <si>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</si>
  <si>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</si>
  <si>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</si>
  <si>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</si>
  <si>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</si>
  <si>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</si>
  <si>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</si>
  <si>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</si>
  <si>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</si>
  <si>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</si>
  <si>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</si>
  <si>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</si>
  <si>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</si>
  <si>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</si>
  <si>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</si>
  <si>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</si>
  <si>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</si>
  <si>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</si>
  <si>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</si>
  <si>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</si>
  <si>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</si>
  <si>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</si>
  <si>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</si>
  <si>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</si>
  <si>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</si>
  <si>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</si>
  <si>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</si>
  <si>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</si>
  <si>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</si>
  <si>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</si>
  <si>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</si>
  <si>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</si>
  <si>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</si>
  <si>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</si>
  <si>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</si>
  <si>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</si>
  <si>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</si>
  <si>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</si>
  <si>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</si>
  <si>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</si>
  <si>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</si>
  <si>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</si>
  <si>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</si>
  <si>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</si>
  <si>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</si>
  <si>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</si>
  <si>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</si>
  <si>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</si>
  <si>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</si>
  <si>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</si>
  <si>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</si>
  <si>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</si>
  <si>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</si>
  <si>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</si>
  <si>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</si>
  <si>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</si>
  <si>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</si>
  <si>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</si>
  <si>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</si>
  <si>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</si>
  <si>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</si>
  <si>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</si>
  <si>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</si>
  <si>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</si>
  <si>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</si>
  <si>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</si>
  <si>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</si>
  <si>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</si>
  <si>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</si>
  <si>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</si>
  <si>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</si>
  <si>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</si>
  <si>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</si>
  <si>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</si>
  <si>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</si>
  <si>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</si>
  <si>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</si>
  <si>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</si>
  <si>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</si>
  <si>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</si>
  <si>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</si>
  <si>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</si>
  <si>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</si>
  <si>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</si>
  <si>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</si>
  <si>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</si>
  <si>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</si>
  <si>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</si>
  <si>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</si>
  <si>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</si>
  <si>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</si>
  <si>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</si>
  <si>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</si>
  <si>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</si>
  <si>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</si>
  <si>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</si>
  <si>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</si>
  <si>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</si>
  <si>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</si>
  <si>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</si>
  <si>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</si>
  <si>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</si>
  <si>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</si>
  <si>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</si>
  <si>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</si>
  <si>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</si>
  <si>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</si>
  <si>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</si>
  <si>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</si>
  <si>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</si>
  <si>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</si>
  <si>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</si>
  <si>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</si>
  <si>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</si>
  <si>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</si>
  <si>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</si>
  <si>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</si>
  <si>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</si>
  <si>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</si>
  <si>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</si>
  <si>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</si>
  <si>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</si>
  <si>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</si>
  <si>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</si>
  <si>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</si>
  <si>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</si>
  <si>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</si>
  <si>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</si>
  <si>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</si>
  <si>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</si>
  <si>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</si>
  <si>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</si>
  <si>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</si>
  <si>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</si>
  <si>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</si>
  <si>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</si>
  <si>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</si>
  <si>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</si>
  <si>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</si>
  <si>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</si>
  <si>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</si>
  <si>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</si>
  <si>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</si>
  <si>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</si>
  <si>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</si>
  <si>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</si>
  <si>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</si>
  <si>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</si>
  <si>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</si>
  <si>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</si>
  <si>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</si>
  <si>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</si>
  <si>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</si>
  <si>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</si>
  <si>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</si>
  <si>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</si>
  <si>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</si>
  <si>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</si>
  <si>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</si>
  <si>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</si>
  <si>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</si>
  <si>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</si>
  <si>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</si>
  <si>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</si>
  <si>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</si>
  <si>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</si>
  <si>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</si>
  <si>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</si>
  <si>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</si>
  <si>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</si>
  <si>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</si>
  <si>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</si>
  <si>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</si>
  <si>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</si>
  <si>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</si>
  <si>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</si>
  <si>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</si>
  <si>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</si>
  <si>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</si>
  <si>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</si>
  <si>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</si>
  <si>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</si>
  <si>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</si>
  <si>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</si>
  <si>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</si>
  <si>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</si>
  <si>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</si>
  <si>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</si>
  <si>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</si>
  <si>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</si>
  <si>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</si>
  <si>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</si>
  <si>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</si>
  <si>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</si>
  <si>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</si>
  <si>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</si>
  <si>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</si>
  <si>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</si>
  <si>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</si>
  <si>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</si>
  <si>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</si>
  <si>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</si>
  <si>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</si>
  <si>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</si>
  <si>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</si>
  <si>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</si>
  <si>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</si>
  <si>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</si>
  <si>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</si>
  <si>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</si>
  <si>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</si>
  <si>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</si>
  <si>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</si>
  <si>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</si>
  <si>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</si>
  <si>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</si>
  <si>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</si>
  <si>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</si>
  <si>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</si>
  <si>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</si>
  <si>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</si>
  <si>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</si>
  <si>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</si>
  <si>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</si>
  <si>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</si>
  <si>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</si>
  <si>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</si>
  <si>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</si>
  <si>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</si>
  <si>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</si>
  <si>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</si>
  <si>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</si>
  <si>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</si>
  <si>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</si>
  <si>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</si>
  <si>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</si>
  <si>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</si>
  <si>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</si>
  <si>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</si>
  <si>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</si>
  <si>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</si>
  <si>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</si>
  <si>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</si>
  <si>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</si>
  <si>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</si>
  <si>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</si>
  <si>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</si>
  <si>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</si>
  <si>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</si>
  <si>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</si>
  <si>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</si>
  <si>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</si>
  <si>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</si>
  <si>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</si>
  <si>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</si>
  <si>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</si>
  <si>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</si>
  <si>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</si>
  <si>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</si>
  <si>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</si>
  <si>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</si>
  <si>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</si>
  <si>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</si>
  <si>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</si>
  <si>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</si>
  <si>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</si>
  <si>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</si>
  <si>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</si>
  <si>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</si>
  <si>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</si>
  <si>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</si>
  <si>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</si>
  <si>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</si>
  <si>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</si>
  <si>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</si>
  <si>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</si>
  <si>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</si>
  <si>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</si>
  <si>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</si>
  <si>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</si>
  <si>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</si>
  <si>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</si>
  <si>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</si>
  <si>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</si>
  <si>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</si>
  <si>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</si>
  <si>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</si>
  <si>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</si>
  <si>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</si>
  <si>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</si>
  <si>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</si>
  <si>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</si>
  <si>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</si>
  <si>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</si>
  <si>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</si>
  <si>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</si>
  <si>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</si>
  <si>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</si>
  <si>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</si>
  <si>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</si>
  <si>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</si>
  <si>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</si>
  <si>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</si>
  <si>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</si>
  <si>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</si>
  <si>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</si>
  <si>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</si>
  <si>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</si>
  <si>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</si>
  <si>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</si>
  <si>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</si>
  <si>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</si>
  <si>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</si>
  <si>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</si>
  <si>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</si>
  <si>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</si>
  <si>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</si>
  <si>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</si>
  <si>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</si>
  <si>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</si>
  <si>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</si>
  <si>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</si>
  <si>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</si>
  <si>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</si>
  <si>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</si>
  <si>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</si>
  <si>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</si>
  <si>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</si>
  <si>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</si>
  <si>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</si>
  <si>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</si>
  <si>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</si>
  <si>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</si>
  <si>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</si>
  <si>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</si>
  <si>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</si>
  <si>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</si>
  <si>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</si>
  <si>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</si>
  <si>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</si>
  <si>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</si>
  <si>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</si>
  <si>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</si>
  <si>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</si>
  <si>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</si>
  <si>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</si>
  <si>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</si>
  <si>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</si>
  <si>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</si>
  <si>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</si>
  <si>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</si>
  <si>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</si>
  <si>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</si>
  <si>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</si>
  <si>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</si>
  <si>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</si>
  <si>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</si>
  <si>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</si>
  <si>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</si>
  <si>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</si>
  <si>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</si>
  <si>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</si>
  <si>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</si>
  <si>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</si>
  <si>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</si>
  <si>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</si>
  <si>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</si>
  <si>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</si>
  <si>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</si>
  <si>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</si>
  <si>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</si>
  <si>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</si>
  <si>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</si>
  <si>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</si>
  <si>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</si>
  <si>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</si>
  <si>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</si>
  <si>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</si>
  <si>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</si>
  <si>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</si>
  <si>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</si>
  <si>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</si>
  <si>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</si>
  <si>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</si>
  <si>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</si>
  <si>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</si>
  <si>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</si>
  <si>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</si>
  <si>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</si>
  <si>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</si>
  <si>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</si>
  <si>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</si>
  <si>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</si>
  <si>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</si>
  <si>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</si>
  <si>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</si>
  <si>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</si>
  <si>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</si>
  <si>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</si>
  <si>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</si>
  <si>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</si>
  <si>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</si>
  <si>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</si>
  <si>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</si>
  <si>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</si>
  <si>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</si>
  <si>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</si>
  <si>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</si>
  <si>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</si>
  <si>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</si>
  <si>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</si>
  <si>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</si>
  <si>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</si>
  <si>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</si>
  <si>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</si>
  <si>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</si>
  <si>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</si>
  <si>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</si>
  <si>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</si>
  <si>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</si>
  <si>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</si>
  <si>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</si>
  <si>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</si>
  <si>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</si>
  <si>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</si>
  <si>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</si>
  <si>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</si>
  <si>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</si>
  <si>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</si>
  <si>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</si>
  <si>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</si>
  <si>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</si>
  <si>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</si>
  <si>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</si>
  <si>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</si>
  <si>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</si>
  <si>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</si>
  <si>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</si>
  <si>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</si>
  <si>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</si>
  <si>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</si>
  <si>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</si>
  <si>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</si>
  <si>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</si>
  <si>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</si>
  <si>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</si>
  <si>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</si>
  <si>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</si>
  <si>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</si>
  <si>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</si>
  <si>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</si>
  <si>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</si>
  <si>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</si>
  <si>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</si>
  <si>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</si>
  <si>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</si>
  <si>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</si>
  <si>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</si>
  <si>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</si>
  <si>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</si>
  <si>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</si>
  <si>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</si>
  <si>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</si>
  <si>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</si>
  <si>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</si>
  <si>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</si>
  <si>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</si>
  <si>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</si>
  <si>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</si>
  <si>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</si>
  <si>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</si>
  <si>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</si>
  <si>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</si>
  <si>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</si>
  <si>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</si>
  <si>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</si>
  <si>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</si>
  <si>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</si>
  <si>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</si>
  <si>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</si>
  <si>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</si>
  <si>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</si>
  <si>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</si>
  <si>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</si>
  <si>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</si>
  <si>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</si>
  <si>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</si>
  <si>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</si>
  <si>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</si>
  <si>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</si>
  <si>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</si>
  <si>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</si>
  <si>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</si>
  <si>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</si>
  <si>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</si>
  <si>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</si>
  <si>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</si>
  <si>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</si>
  <si>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</si>
  <si>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</si>
  <si>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</si>
  <si>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</si>
  <si>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</si>
  <si>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</si>
  <si>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</si>
  <si>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</si>
  <si>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</si>
  <si>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</si>
  <si>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</si>
  <si>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</si>
  <si>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</si>
  <si>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</si>
  <si>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</si>
  <si>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</si>
  <si>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</si>
  <si>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</si>
  <si>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</si>
  <si>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</si>
  <si>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</si>
  <si>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</si>
  <si>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</si>
  <si>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</si>
  <si>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</si>
  <si>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</si>
  <si>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</si>
  <si>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</si>
  <si>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</si>
  <si>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</si>
  <si>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</si>
  <si>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</si>
  <si>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</si>
  <si>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</si>
  <si>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</si>
  <si>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</si>
  <si>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</si>
  <si>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</si>
  <si>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</si>
  <si>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</si>
  <si>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</si>
  <si>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</si>
  <si>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</si>
  <si>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</si>
  <si>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</si>
  <si>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</si>
  <si>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</si>
  <si>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</si>
  <si>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</si>
  <si>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</si>
  <si>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</si>
  <si>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</si>
  <si>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</si>
  <si>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</si>
  <si>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</si>
  <si>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</si>
  <si>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</si>
  <si>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</si>
  <si>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</si>
  <si>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</si>
  <si>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</si>
  <si>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</si>
  <si>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</si>
  <si>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</si>
  <si>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</si>
  <si>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</si>
  <si>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</si>
  <si>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</si>
  <si>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</si>
  <si>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</si>
  <si>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</si>
  <si>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</si>
  <si>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</si>
  <si>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</si>
  <si>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</si>
  <si>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</si>
  <si>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</si>
  <si>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</si>
  <si>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</si>
  <si>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</si>
  <si>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</si>
  <si>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</si>
  <si>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</si>
  <si>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</si>
  <si>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</si>
  <si>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</si>
  <si>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</si>
  <si>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</si>
  <si>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</si>
  <si>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</si>
  <si>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</si>
  <si>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</si>
  <si>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</si>
  <si>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</si>
  <si>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</si>
  <si>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</si>
  <si>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</si>
  <si>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</si>
  <si>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</si>
  <si>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</si>
  <si>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</si>
  <si>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</si>
  <si>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</si>
  <si>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</si>
  <si>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</si>
  <si>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</si>
  <si>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</si>
  <si>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</si>
  <si>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</si>
  <si>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</si>
  <si>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</si>
  <si>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</si>
  <si>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</si>
  <si>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</si>
  <si>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</si>
  <si>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</si>
  <si>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</si>
  <si>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</si>
  <si>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</si>
  <si>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</si>
  <si>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</si>
  <si>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</si>
  <si>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</si>
  <si>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</si>
  <si>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</si>
  <si>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</si>
  <si>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</si>
  <si>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</si>
  <si>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</si>
  <si>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</si>
  <si>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</si>
  <si>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</si>
  <si>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</si>
  <si>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</si>
  <si>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</si>
  <si>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</si>
  <si>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</si>
  <si>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</si>
  <si>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</si>
  <si>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</si>
  <si>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</si>
  <si>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</si>
  <si>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</si>
  <si>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</si>
  <si>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</si>
  <si>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</si>
  <si>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</si>
  <si>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</si>
  <si>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</si>
  <si>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</si>
  <si>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</si>
  <si>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</si>
  <si>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</si>
  <si>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</si>
  <si>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</si>
  <si>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</si>
  <si>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</si>
  <si>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</si>
  <si>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</si>
  <si>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</si>
  <si>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</si>
  <si>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</si>
  <si>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</si>
  <si>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</si>
  <si>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</si>
  <si>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</si>
  <si>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</si>
  <si>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</si>
  <si>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</si>
  <si>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</si>
  <si>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</si>
  <si>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</si>
  <si>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</si>
  <si>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</si>
  <si>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</si>
  <si>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</si>
  <si>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</si>
  <si>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</si>
  <si>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</si>
  <si>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</si>
  <si>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</si>
  <si>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</si>
  <si>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</si>
  <si>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</si>
  <si>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</si>
  <si>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</si>
  <si>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</si>
  <si>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</si>
  <si>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</si>
  <si>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</si>
  <si>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</si>
  <si>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</si>
  <si>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</si>
  <si>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</si>
  <si>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</si>
  <si>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</si>
  <si>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</si>
  <si>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</si>
  <si>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</si>
  <si>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</si>
  <si>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</si>
  <si>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</si>
  <si>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</si>
  <si>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</si>
  <si>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</si>
  <si>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</si>
  <si>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</si>
  <si>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</si>
  <si>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</si>
  <si>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</si>
  <si>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</si>
  <si>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</si>
  <si>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</si>
  <si>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</si>
  <si>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</si>
  <si>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</si>
  <si>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</si>
  <si>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</si>
  <si>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</si>
  <si>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</si>
  <si>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</si>
  <si>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</si>
  <si>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</si>
  <si>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</si>
  <si>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</si>
  <si>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</si>
  <si>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</si>
  <si>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</si>
  <si>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</si>
  <si>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</si>
  <si>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</si>
  <si>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</si>
  <si>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</si>
  <si>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</si>
  <si>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</si>
  <si>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</si>
  <si>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</si>
  <si>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</si>
  <si>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</si>
  <si>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</si>
  <si>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</si>
  <si>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</si>
  <si>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</si>
  <si>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</si>
  <si>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</si>
  <si>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</si>
  <si>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</si>
  <si>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</si>
  <si>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</si>
  <si>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</si>
  <si>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</si>
  <si>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</si>
  <si>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</si>
  <si>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</si>
  <si>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</si>
  <si>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</si>
  <si>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</si>
  <si>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</si>
  <si>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</si>
  <si>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</si>
  <si>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</si>
  <si>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</si>
  <si>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</si>
  <si>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</si>
  <si>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</si>
  <si>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</si>
  <si>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</si>
  <si>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</si>
  <si>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</si>
  <si>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</si>
  <si>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</si>
  <si>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</si>
  <si>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</si>
  <si>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</si>
  <si>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</si>
  <si>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</si>
  <si>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</si>
  <si>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</si>
  <si>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</si>
  <si>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</si>
  <si>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</si>
  <si>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</si>
  <si>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</si>
  <si>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</si>
  <si>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</si>
  <si>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</si>
  <si>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</si>
  <si>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</si>
  <si>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</si>
  <si>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</si>
  <si>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</si>
  <si>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</si>
  <si>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</si>
  <si>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</si>
  <si>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</si>
  <si>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</si>
  <si>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</si>
  <si>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</si>
  <si>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</si>
  <si>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</si>
  <si>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</si>
  <si>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</si>
  <si>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</si>
  <si>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</si>
  <si>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</si>
  <si>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</si>
  <si>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</si>
  <si>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</si>
  <si>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</si>
  <si>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</si>
  <si>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</si>
  <si>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</si>
  <si>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</si>
  <si>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</si>
  <si>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</si>
  <si>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</si>
  <si>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</si>
  <si>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</si>
  <si>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</si>
  <si>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</si>
  <si>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</si>
  <si>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</si>
  <si>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</si>
  <si>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</si>
  <si>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</si>
  <si>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</si>
  <si>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</si>
  <si>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</si>
  <si>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</si>
  <si>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</si>
  <si>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</si>
  <si>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</si>
  <si>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</si>
  <si>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</si>
  <si>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</si>
  <si>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</si>
  <si>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</si>
  <si>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</si>
  <si>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</si>
  <si>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</si>
  <si>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</si>
  <si>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</si>
  <si>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</si>
  <si>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</si>
  <si>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</si>
  <si>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</si>
  <si>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</si>
  <si>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</si>
  <si>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</si>
  <si>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</si>
  <si>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</si>
  <si>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</si>
  <si>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</si>
  <si>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</si>
  <si>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</si>
  <si>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</si>
  <si>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</si>
  <si>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</si>
  <si>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</si>
  <si>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</si>
  <si>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</si>
  <si>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</si>
  <si>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</si>
  <si>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</si>
  <si>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</si>
  <si>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</si>
  <si>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</si>
  <si>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</si>
  <si>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</si>
  <si>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</si>
  <si>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</si>
  <si>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</si>
  <si>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</si>
  <si>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</si>
  <si>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</si>
  <si>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</si>
  <si>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</si>
  <si>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</si>
  <si>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</si>
  <si>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</si>
  <si>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</si>
  <si>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</si>
  <si>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</si>
  <si>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</si>
  <si>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</si>
  <si>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</si>
  <si>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</si>
  <si>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</si>
  <si>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</si>
  <si>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</si>
  <si>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</si>
  <si>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</si>
  <si>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</si>
  <si>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</si>
  <si>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</si>
  <si>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</si>
  <si>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</si>
  <si>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</si>
  <si>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</si>
  <si>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</si>
  <si>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</si>
  <si>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</si>
  <si>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</si>
  <si>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</si>
  <si>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</si>
  <si>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</si>
  <si>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</si>
  <si>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</si>
  <si>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</si>
  <si>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</si>
  <si>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</si>
  <si>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</si>
  <si>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</si>
  <si>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</si>
  <si>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</si>
  <si>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</si>
  <si>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</si>
  <si>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</si>
  <si>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</si>
  <si>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</si>
  <si>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</si>
  <si>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</si>
  <si>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</si>
  <si>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</si>
  <si>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</si>
  <si>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</si>
  <si>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</si>
  <si>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</si>
  <si>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</si>
  <si>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</si>
  <si>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</si>
  <si>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</si>
  <si>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</si>
  <si>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</si>
  <si>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</si>
  <si>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</si>
  <si>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</si>
  <si>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</si>
  <si>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</si>
  <si>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</si>
  <si>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</si>
  <si>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</si>
  <si>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</si>
  <si>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</si>
  <si>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</si>
  <si>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</si>
  <si>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</si>
  <si>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</si>
  <si>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</si>
  <si>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</si>
  <si>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</si>
  <si>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</si>
  <si>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</si>
  <si>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</si>
  <si>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</si>
  <si>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</si>
  <si>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</si>
  <si>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</si>
  <si>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</si>
  <si>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</si>
  <si>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</si>
  <si>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</si>
  <si>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</si>
  <si>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</si>
  <si>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</si>
  <si>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</si>
  <si>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</si>
  <si>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</si>
  <si>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</si>
  <si>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</si>
  <si>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</si>
  <si>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</si>
  <si>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</si>
  <si>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</si>
  <si>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</si>
  <si>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</si>
  <si>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</si>
  <si>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</si>
  <si>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</si>
  <si>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</si>
  <si>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</si>
  <si>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</si>
  <si>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</si>
  <si>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</si>
  <si>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</si>
  <si>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</si>
  <si>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</si>
  <si>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</si>
  <si>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</si>
  <si>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</si>
  <si>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</si>
  <si>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</si>
  <si>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</si>
  <si>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</si>
  <si>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</si>
  <si>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</si>
  <si>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</si>
  <si>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</si>
  <si>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</si>
  <si>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</si>
  <si>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</si>
  <si>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</si>
  <si>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</si>
  <si>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</si>
  <si>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</si>
  <si>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</si>
  <si>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</si>
  <si>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</si>
  <si>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</si>
  <si>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</si>
  <si>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</si>
  <si>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</si>
  <si>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</si>
  <si>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</si>
  <si>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</si>
  <si>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</si>
  <si>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</si>
  <si>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</si>
  <si>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</si>
  <si>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</si>
  <si>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</si>
  <si>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</si>
  <si>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</si>
  <si>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</si>
  <si>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</si>
  <si>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</si>
  <si>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</si>
  <si>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</si>
  <si>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</si>
  <si>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</si>
  <si>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</si>
  <si>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</si>
  <si>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</si>
  <si>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</si>
  <si>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</si>
  <si>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</si>
  <si>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</si>
  <si>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</si>
  <si>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</si>
  <si>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</si>
  <si>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</si>
  <si>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</si>
  <si>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</si>
  <si>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</si>
  <si>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</si>
  <si>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</si>
  <si>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</si>
  <si>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</si>
  <si>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</si>
  <si>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</si>
  <si>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</si>
  <si>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</si>
  <si>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</si>
  <si>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</si>
  <si>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</si>
  <si>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</si>
  <si>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</si>
  <si>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</si>
  <si>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</si>
  <si>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</si>
  <si>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</si>
  <si>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</si>
  <si>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</si>
  <si>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</si>
  <si>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</si>
  <si>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</si>
  <si>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</si>
  <si>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</si>
  <si>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</si>
  <si>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</si>
  <si>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</si>
  <si>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</si>
  <si>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</si>
  <si>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</si>
  <si>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</si>
  <si>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</si>
  <si>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</si>
  <si>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</si>
  <si>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</si>
  <si>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</si>
  <si>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</si>
  <si>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</si>
  <si>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</si>
  <si>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</si>
  <si>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</si>
  <si>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</si>
  <si>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</si>
  <si>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</si>
  <si>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</si>
  <si>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</si>
  <si>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</si>
  <si>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</si>
  <si>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</si>
  <si>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</si>
  <si>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</si>
  <si>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</si>
  <si>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</si>
  <si>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</si>
  <si>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</si>
  <si>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</si>
  <si>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</si>
  <si>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</si>
  <si>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</si>
  <si>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</si>
  <si>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</si>
  <si>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</si>
  <si>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</si>
  <si>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</si>
  <si>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</si>
  <si>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</si>
  <si>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</si>
  <si>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</si>
  <si>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</si>
  <si>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</si>
  <si>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</si>
  <si>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</si>
  <si>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</si>
  <si>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</si>
  <si>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</si>
  <si>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</si>
  <si>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</si>
  <si>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</si>
  <si>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</si>
  <si>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</si>
  <si>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</si>
  <si>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</si>
  <si>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</si>
  <si>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</si>
  <si>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</si>
  <si>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</si>
  <si>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</si>
  <si>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</si>
  <si>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</si>
  <si>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</si>
  <si>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</si>
  <si>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</si>
  <si>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</si>
  <si>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</si>
  <si>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</si>
  <si>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</si>
  <si>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</si>
  <si>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</si>
  <si>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</si>
  <si>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</si>
  <si>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</si>
  <si>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</si>
  <si>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</si>
  <si>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</si>
  <si>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</si>
  <si>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</si>
  <si>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</si>
  <si>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</si>
  <si>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</si>
  <si>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</si>
  <si>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</si>
  <si>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</si>
  <si>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</si>
  <si>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</si>
  <si>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</si>
  <si>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</si>
  <si>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</si>
  <si>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</si>
  <si>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</si>
  <si>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</si>
  <si>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</si>
  <si>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</si>
  <si>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</si>
  <si>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</si>
  <si>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</si>
  <si>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</si>
  <si>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</si>
  <si>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</si>
  <si>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</si>
  <si>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</si>
  <si>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</si>
  <si>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</si>
  <si>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</si>
  <si>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</si>
  <si>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</si>
  <si>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</si>
  <si>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</si>
  <si>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</si>
  <si>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</si>
  <si>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</si>
  <si>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</si>
  <si>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</si>
  <si>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</si>
  <si>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</si>
  <si>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</si>
  <si>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</si>
  <si>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</si>
  <si>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</si>
  <si>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</si>
  <si>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</si>
  <si>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</si>
  <si>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</si>
  <si>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</si>
  <si>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</si>
  <si>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</si>
  <si>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</si>
  <si>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</si>
  <si>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</si>
  <si>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</si>
  <si>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</si>
  <si>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</si>
  <si>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</si>
  <si>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</si>
  <si>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</si>
  <si>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</si>
  <si>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</si>
  <si>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</si>
  <si>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</si>
  <si>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</si>
  <si>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</si>
  <si>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</si>
  <si>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</si>
  <si>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</si>
  <si>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</si>
  <si>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</si>
  <si>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</si>
  <si>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</si>
  <si>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</si>
  <si>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</si>
  <si>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</si>
  <si>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</si>
  <si>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</si>
  <si>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</si>
  <si>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</si>
  <si>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</si>
  <si>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</si>
  <si>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</si>
  <si>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</si>
  <si>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</si>
  <si>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</si>
  <si>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</si>
  <si>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</si>
  <si>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</si>
  <si>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</si>
  <si>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</si>
  <si>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</si>
  <si>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</si>
  <si>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</si>
  <si>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</si>
  <si>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</si>
  <si>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</si>
  <si>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</si>
  <si>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</si>
  <si>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</si>
  <si>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</si>
  <si>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</si>
  <si>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</si>
  <si>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</si>
  <si>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</si>
  <si>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</si>
  <si>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</si>
  <si>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</si>
  <si>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</si>
  <si>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</si>
  <si>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</si>
  <si>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</si>
  <si>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</si>
  <si>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</si>
  <si>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</si>
  <si>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</si>
  <si>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</si>
  <si>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</si>
  <si>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</si>
  <si>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</si>
  <si>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</si>
  <si>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</si>
  <si>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</si>
  <si>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</si>
  <si>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</si>
  <si>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</si>
  <si>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</si>
  <si>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</si>
  <si>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</si>
  <si>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</si>
  <si>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</si>
  <si>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</si>
  <si>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</si>
  <si>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</si>
  <si>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</si>
  <si>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</si>
  <si>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</si>
  <si>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</si>
  <si>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</si>
  <si>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</si>
  <si>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</si>
  <si>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</si>
  <si>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</si>
  <si>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</si>
  <si>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</si>
  <si>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</si>
  <si>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</si>
  <si>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</si>
  <si>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</si>
  <si>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</si>
  <si>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</si>
  <si>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</si>
  <si>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</si>
  <si>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</si>
  <si>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</si>
  <si>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</si>
  <si>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</si>
  <si>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</si>
  <si>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</si>
  <si>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</si>
  <si>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</si>
  <si>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</si>
  <si>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</si>
  <si>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</si>
  <si>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</si>
  <si>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</si>
  <si>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</si>
  <si>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</si>
  <si>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</si>
  <si>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</si>
  <si>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</si>
  <si>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</si>
  <si>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</si>
  <si>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</si>
  <si>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</si>
  <si>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</si>
  <si>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</si>
  <si>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</si>
  <si>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</si>
  <si>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</si>
  <si>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</si>
  <si>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</si>
  <si>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</si>
  <si>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</si>
  <si>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</si>
  <si>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</si>
  <si>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</si>
  <si>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</si>
  <si>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</si>
  <si>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</si>
  <si>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</si>
  <si>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</si>
  <si>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</si>
  <si>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</si>
  <si>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</si>
  <si>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</si>
  <si>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</si>
  <si>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</si>
  <si>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</si>
  <si>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</si>
  <si>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</si>
  <si>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</si>
  <si>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</si>
  <si>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</si>
  <si>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</si>
  <si>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</si>
  <si>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</si>
  <si>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</si>
  <si>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</si>
  <si>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</si>
  <si>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</si>
  <si>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</si>
  <si>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</si>
  <si>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</si>
  <si>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</si>
  <si>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</si>
  <si>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</si>
  <si>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</si>
  <si>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</si>
  <si>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</si>
  <si>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</si>
  <si>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</si>
  <si>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</si>
  <si>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</si>
  <si>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</si>
  <si>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</si>
  <si>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</si>
  <si>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</si>
  <si>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</si>
  <si>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</si>
  <si>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</si>
  <si>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</si>
  <si>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</si>
  <si>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</si>
  <si>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</si>
  <si>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</si>
  <si>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</si>
  <si>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</si>
  <si>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</si>
  <si>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</si>
  <si>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</si>
  <si>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</si>
  <si>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</si>
  <si>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</si>
  <si>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</si>
  <si>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</si>
  <si>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</si>
  <si>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</si>
  <si>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</si>
  <si>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</si>
  <si>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</si>
  <si>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</si>
  <si>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</si>
  <si>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</si>
  <si>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</si>
  <si>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</si>
  <si>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</si>
  <si>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</si>
  <si>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</si>
  <si>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</si>
  <si>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</si>
  <si>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</si>
  <si>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</si>
  <si>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</si>
  <si>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</si>
  <si>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</si>
  <si>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</si>
  <si>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</si>
  <si>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</si>
  <si>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</si>
  <si>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</si>
  <si>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</si>
  <si>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</si>
  <si>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</si>
  <si>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</si>
  <si>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</si>
  <si>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</si>
  <si>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</si>
  <si>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</si>
  <si>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</si>
  <si>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</si>
  <si>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</si>
  <si>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</si>
  <si>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</si>
  <si>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</si>
  <si>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</si>
  <si>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</si>
  <si>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</si>
  <si>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</si>
  <si>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</si>
  <si>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</si>
  <si>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</si>
  <si>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</si>
  <si>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</si>
  <si>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</si>
  <si>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</si>
  <si>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</si>
  <si>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</si>
  <si>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</si>
  <si>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</si>
  <si>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</si>
  <si>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</si>
  <si>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</si>
  <si>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</si>
  <si>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</si>
  <si>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</si>
  <si>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</si>
  <si>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</si>
  <si>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</si>
  <si>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</si>
  <si>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</si>
  <si>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</si>
  <si>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</si>
  <si>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</si>
  <si>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</si>
  <si>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</si>
  <si>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</si>
  <si>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</si>
  <si>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</si>
  <si>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</si>
  <si>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</si>
  <si>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</si>
  <si>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</si>
  <si>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</si>
  <si>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</si>
  <si>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</si>
  <si>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</si>
  <si>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</si>
  <si>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</si>
  <si>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</si>
  <si>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</si>
  <si>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</si>
  <si>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</si>
  <si>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</si>
  <si>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</si>
  <si>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</si>
  <si>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</si>
  <si>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</si>
  <si>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</si>
  <si>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</si>
  <si>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</si>
  <si>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</si>
  <si>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</si>
  <si>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</si>
  <si>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</si>
  <si>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</si>
  <si>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</si>
  <si>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</si>
  <si>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</si>
  <si>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</si>
  <si>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</si>
  <si>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</si>
  <si>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</si>
  <si>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</si>
  <si>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</si>
  <si>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</si>
  <si>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</si>
  <si>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</si>
  <si>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</si>
  <si>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</si>
  <si>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</si>
  <si>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</si>
  <si>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</si>
  <si>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</si>
  <si>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</si>
  <si>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</si>
  <si>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</si>
  <si>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</si>
  <si>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</si>
  <si>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</si>
  <si>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</si>
  <si>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</si>
  <si>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</si>
  <si>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</si>
  <si>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</si>
  <si>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</si>
  <si>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</si>
  <si>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</si>
  <si>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</si>
  <si>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</si>
  <si>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</si>
  <si>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</si>
  <si>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</si>
  <si>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</si>
  <si>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</si>
  <si>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</si>
  <si>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</si>
  <si>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</si>
  <si>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</si>
  <si>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</si>
  <si>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</si>
  <si>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</si>
  <si>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</si>
  <si>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</si>
  <si>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</si>
  <si>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</si>
  <si>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</si>
  <si>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</si>
  <si>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</si>
  <si>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</si>
  <si>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</si>
  <si>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</si>
  <si>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</si>
  <si>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</si>
  <si>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</si>
  <si>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</si>
  <si>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</si>
  <si>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</si>
  <si>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</si>
  <si>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</si>
  <si>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</si>
  <si>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</si>
  <si>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</si>
  <si>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</si>
  <si>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</si>
  <si>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</si>
  <si>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</si>
  <si>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</si>
  <si>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</si>
  <si>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</si>
  <si>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</si>
  <si>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</si>
  <si>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</si>
  <si>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</si>
  <si>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</si>
  <si>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</si>
  <si>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</si>
  <si>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</si>
  <si>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</si>
  <si>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</si>
  <si>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</si>
  <si>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</si>
  <si>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</si>
  <si>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</si>
  <si>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</si>
  <si>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</si>
  <si>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</si>
  <si>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</si>
  <si>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</si>
  <si>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</si>
  <si>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</si>
  <si>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</si>
  <si>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</si>
  <si>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</si>
  <si>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</si>
  <si>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</si>
  <si>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</si>
  <si>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</si>
  <si>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</si>
  <si>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</si>
  <si>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</si>
  <si>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</si>
  <si>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</si>
  <si>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</si>
  <si>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</si>
  <si>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</si>
  <si>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</si>
  <si>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</si>
  <si>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</si>
  <si>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</si>
  <si>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</si>
  <si>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</si>
  <si>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</si>
  <si>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</si>
  <si>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</si>
  <si>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</si>
  <si>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</si>
  <si>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</si>
  <si>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</si>
  <si>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</si>
  <si>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</si>
  <si>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</si>
  <si>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</si>
  <si>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</si>
  <si>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</si>
  <si>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</si>
  <si>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</si>
  <si>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</si>
  <si>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</si>
  <si>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</si>
  <si>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</si>
  <si>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</si>
  <si>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</si>
  <si>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</si>
  <si>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</si>
  <si>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</si>
  <si>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</si>
  <si>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</si>
  <si>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</si>
  <si>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</si>
  <si>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</si>
  <si>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</si>
  <si>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</si>
  <si>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</si>
  <si>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</si>
  <si>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</si>
  <si>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</si>
  <si>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</si>
  <si>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</si>
  <si>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</si>
  <si>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</si>
  <si>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</si>
  <si>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</si>
  <si>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</si>
  <si>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</si>
  <si>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</si>
  <si>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</si>
  <si>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</si>
  <si>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</si>
  <si>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</si>
  <si>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</si>
  <si>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</si>
  <si>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</si>
  <si>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</si>
  <si>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</si>
  <si>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</si>
  <si>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</si>
  <si>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</si>
  <si>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</si>
  <si>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</si>
  <si>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</si>
  <si>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</si>
  <si>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</si>
  <si>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</si>
  <si>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</si>
  <si>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</si>
  <si>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</si>
  <si>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</si>
  <si>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</si>
  <si>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</si>
  <si>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</si>
  <si>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</si>
  <si>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</si>
  <si>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</si>
  <si>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</si>
  <si>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</si>
  <si>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</si>
  <si>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</si>
  <si>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</si>
  <si>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</si>
  <si>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</si>
  <si>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</si>
  <si>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</si>
  <si>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</si>
  <si>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</si>
  <si>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</si>
  <si>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</si>
  <si>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</si>
  <si>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</si>
  <si>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</si>
  <si>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</si>
  <si>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</si>
  <si>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</si>
  <si>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</si>
  <si>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</si>
  <si>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</si>
  <si>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</si>
  <si>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</si>
  <si>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</si>
  <si>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</si>
  <si>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</si>
  <si>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</si>
  <si>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</si>
  <si>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</si>
  <si>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</si>
  <si>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</si>
  <si>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</si>
  <si>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</si>
  <si>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</si>
  <si>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</si>
  <si>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</si>
  <si>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</si>
  <si>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</si>
  <si>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</si>
  <si>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</si>
  <si>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</si>
  <si>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</si>
  <si>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</si>
  <si>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</si>
  <si>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</si>
  <si>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</si>
  <si>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</si>
  <si>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</si>
  <si>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</si>
  <si>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</si>
  <si>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</si>
  <si>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</si>
  <si>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</si>
  <si>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</si>
  <si>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</si>
  <si>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</si>
  <si>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</si>
  <si>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</si>
  <si>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</si>
  <si>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</si>
  <si>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</si>
  <si>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</si>
  <si>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</si>
  <si>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</si>
  <si>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</si>
  <si>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</si>
  <si>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</si>
  <si>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</si>
  <si>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</si>
  <si>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</si>
  <si>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</si>
  <si>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</si>
  <si>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</si>
  <si>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</si>
  <si>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</si>
  <si>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</si>
  <si>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</si>
  <si>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</si>
  <si>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</si>
  <si>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</si>
  <si>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</si>
  <si>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</si>
  <si>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</si>
  <si>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</si>
  <si>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</si>
  <si>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</si>
  <si>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</si>
  <si>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</si>
  <si>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</si>
  <si>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</si>
  <si>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</si>
  <si>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</si>
  <si>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</si>
  <si>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</si>
  <si>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</si>
  <si>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</si>
  <si>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</si>
  <si>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</si>
  <si>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</si>
  <si>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</si>
  <si>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</si>
  <si>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</si>
  <si>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</si>
  <si>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</si>
  <si>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</si>
  <si>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</si>
  <si>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</si>
  <si>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</si>
  <si>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</si>
  <si>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</si>
  <si>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</si>
  <si>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</si>
  <si>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</si>
  <si>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</si>
  <si>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</si>
  <si>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</si>
  <si>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</si>
  <si>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</si>
  <si>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</si>
  <si>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</si>
  <si>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</si>
  <si>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</si>
  <si>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</si>
  <si>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</si>
  <si>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</si>
  <si>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</si>
  <si>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</si>
  <si>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</si>
  <si>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</si>
  <si>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</si>
  <si>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</si>
  <si>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</si>
  <si>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</si>
  <si>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</si>
  <si>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</si>
  <si>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</si>
  <si>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</si>
  <si>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</si>
  <si>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</si>
  <si>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</si>
  <si>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</si>
  <si>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</si>
  <si>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</si>
  <si>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</si>
  <si>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</si>
  <si>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</si>
  <si>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</si>
  <si>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</si>
  <si>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</si>
  <si>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</si>
  <si>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</si>
  <si>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</si>
  <si>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</si>
  <si>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</si>
  <si>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</si>
  <si>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</si>
  <si>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</si>
  <si>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</si>
  <si>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</si>
  <si>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</si>
  <si>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</si>
  <si>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</si>
  <si>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</si>
  <si>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</si>
  <si>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</si>
  <si>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</si>
  <si>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</si>
  <si>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</si>
  <si>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</si>
  <si>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</si>
  <si>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</si>
  <si>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</si>
  <si>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</si>
  <si>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</si>
  <si>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</si>
  <si>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</si>
  <si>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</si>
  <si>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</si>
  <si>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</si>
  <si>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</si>
  <si>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</si>
  <si>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</si>
  <si>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</si>
  <si>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</si>
  <si>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</si>
  <si>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</si>
  <si>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</si>
  <si>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</si>
  <si>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</si>
  <si>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</si>
  <si>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</si>
  <si>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</si>
  <si>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</si>
  <si>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</si>
  <si>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</si>
  <si>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</si>
  <si>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</si>
  <si>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</si>
  <si>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</si>
  <si>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</si>
  <si>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</si>
  <si>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</si>
  <si>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</si>
  <si>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</si>
  <si>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</si>
  <si>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</si>
  <si>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</si>
  <si>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</si>
  <si>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</si>
  <si>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</si>
  <si>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</si>
  <si>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</si>
  <si>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</si>
  <si>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</si>
  <si>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</si>
  <si>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</si>
  <si>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</si>
  <si>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</si>
  <si>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</si>
  <si>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</si>
  <si>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</si>
  <si>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</si>
  <si>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</si>
  <si>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</si>
  <si>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</si>
  <si>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</si>
  <si>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</si>
  <si>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</si>
  <si>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</si>
  <si>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</si>
  <si>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</si>
  <si>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</si>
  <si>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</si>
  <si>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</si>
  <si>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</si>
  <si>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</si>
  <si>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</si>
  <si>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</si>
  <si>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</si>
  <si>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</si>
  <si>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</si>
  <si>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</si>
  <si>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</si>
  <si>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</si>
  <si>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</si>
  <si>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</si>
  <si>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</si>
  <si>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</si>
  <si>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</si>
  <si>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</si>
  <si>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</si>
  <si>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</si>
  <si>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</si>
  <si>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</si>
  <si>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</si>
  <si>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</si>
  <si>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</si>
  <si>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</si>
  <si>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</si>
  <si>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</si>
  <si>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</si>
  <si>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</si>
  <si>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</si>
  <si>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</si>
  <si>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</si>
  <si>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</si>
  <si>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</si>
  <si>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</si>
  <si>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</si>
  <si>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</si>
  <si>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</si>
  <si>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</si>
  <si>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</si>
  <si>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</si>
  <si>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</si>
  <si>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</si>
  <si>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</si>
  <si>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</si>
  <si>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</si>
  <si>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</si>
  <si>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</si>
  <si>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</si>
  <si>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</si>
  <si>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</si>
  <si>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</si>
  <si>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</si>
  <si>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</si>
  <si>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</si>
  <si>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</si>
  <si>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</si>
  <si>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</si>
  <si>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</si>
  <si>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</si>
  <si>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</si>
  <si>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</si>
  <si>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</si>
  <si>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</si>
  <si>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</si>
  <si>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</si>
  <si>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</si>
  <si>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</si>
  <si>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</si>
  <si>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</si>
  <si>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</si>
  <si>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</si>
  <si>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</si>
  <si>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</si>
  <si>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</si>
  <si>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</si>
  <si>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</si>
  <si>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</si>
  <si>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</si>
  <si>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</si>
  <si>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</si>
  <si>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</si>
  <si>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</si>
  <si>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</si>
  <si>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</si>
  <si>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</si>
  <si>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</si>
  <si>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</si>
  <si>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</si>
  <si>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</si>
  <si>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</si>
  <si>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</si>
  <si>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</si>
  <si>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</si>
  <si>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</si>
  <si>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</si>
  <si>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</si>
  <si>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</si>
  <si>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</si>
  <si>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</si>
  <si>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</si>
  <si>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</si>
  <si>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</si>
  <si>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</si>
  <si>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</si>
  <si>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</si>
  <si>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</si>
  <si>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</si>
  <si>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</si>
  <si>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</si>
  <si>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</si>
  <si>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</si>
  <si>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</si>
  <si>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</si>
  <si>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</si>
  <si>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</si>
  <si>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</si>
  <si>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</si>
  <si>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</si>
  <si>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</si>
  <si>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</si>
  <si>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</si>
  <si>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</si>
  <si>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</si>
  <si>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</si>
  <si>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</si>
  <si>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</si>
  <si>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</si>
  <si>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</si>
  <si>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</si>
  <si>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</si>
  <si>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</si>
  <si>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</si>
  <si>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</si>
  <si>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</si>
  <si>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</si>
  <si>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</si>
  <si>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</si>
  <si>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</si>
  <si>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</si>
  <si>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</si>
  <si>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</si>
  <si>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</si>
  <si>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</si>
  <si>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</si>
  <si>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</si>
  <si>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</si>
  <si>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</si>
  <si>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</si>
  <si>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</si>
  <si>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</si>
  <si>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</si>
  <si>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</si>
  <si>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</si>
  <si>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</si>
  <si>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</si>
  <si>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</si>
  <si>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</si>
  <si>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</si>
  <si>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</si>
  <si>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</si>
  <si>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</si>
  <si>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</si>
  <si>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</si>
  <si>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</si>
  <si>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</si>
  <si>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</si>
  <si>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</si>
  <si>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</si>
  <si>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</si>
  <si>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</si>
  <si>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</si>
  <si>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</si>
  <si>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</si>
  <si>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</si>
  <si>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</si>
  <si>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</si>
  <si>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</si>
  <si>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</si>
  <si>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</si>
  <si>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</si>
  <si>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</si>
  <si>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</si>
  <si>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</si>
  <si>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</si>
  <si>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</si>
  <si>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</si>
  <si>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</si>
  <si>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</si>
  <si>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</si>
  <si>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</si>
  <si>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</si>
  <si>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</si>
  <si>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</si>
  <si>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</si>
  <si>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</si>
  <si>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</si>
  <si>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</si>
  <si>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</si>
  <si>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</si>
  <si>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</si>
  <si>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</si>
  <si>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</si>
  <si>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</si>
  <si>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</si>
  <si>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</si>
  <si>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</si>
  <si>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</si>
  <si>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</si>
  <si>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</si>
  <si>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</si>
  <si>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</si>
  <si>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</si>
  <si>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</si>
  <si>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</si>
  <si>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</si>
  <si>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</si>
  <si>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</si>
  <si>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</si>
  <si>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</si>
  <si>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</si>
  <si>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</si>
  <si>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</si>
  <si>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</si>
  <si>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</si>
  <si>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</si>
  <si>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</si>
  <si>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</si>
  <si>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</si>
  <si>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</si>
  <si>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</si>
  <si>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</si>
  <si>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</si>
  <si>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</si>
  <si>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</si>
  <si>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</si>
  <si>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</si>
  <si>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</si>
  <si>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</si>
  <si>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</si>
  <si>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</si>
  <si>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</si>
  <si>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</si>
  <si>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</si>
  <si>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</si>
  <si>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</si>
  <si>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</si>
  <si>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</si>
  <si>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</si>
  <si>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</si>
  <si>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</si>
  <si>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</si>
  <si>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</si>
  <si>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</si>
  <si>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</si>
  <si>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</si>
  <si>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</si>
  <si>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</si>
  <si>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</si>
  <si>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</si>
  <si>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</si>
  <si>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</si>
  <si>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</si>
  <si>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</si>
  <si>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</si>
  <si>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</si>
  <si>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</si>
  <si>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</si>
  <si>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</si>
  <si>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</si>
  <si>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</si>
  <si>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</si>
  <si>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</si>
  <si>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</si>
  <si>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</si>
  <si>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</si>
  <si>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</si>
  <si>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</si>
  <si>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</si>
  <si>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</si>
  <si>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</si>
  <si>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</si>
  <si>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</si>
  <si>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</si>
  <si>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</si>
  <si>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</si>
  <si>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</si>
  <si>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</si>
  <si>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</si>
  <si>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</si>
  <si>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</si>
  <si>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</si>
  <si>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</si>
  <si>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</si>
  <si>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</si>
  <si>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</si>
  <si>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</si>
  <si>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</si>
  <si>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</si>
  <si>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</si>
  <si>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</si>
  <si>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</si>
  <si>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</si>
  <si>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</si>
  <si>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</si>
  <si>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</si>
  <si>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</si>
  <si>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</si>
  <si>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</si>
  <si>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</si>
  <si>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</si>
  <si>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</si>
  <si>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</si>
  <si>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</si>
  <si>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</si>
  <si>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</si>
  <si>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</si>
  <si>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</si>
  <si>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</si>
  <si>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</si>
  <si>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</si>
  <si>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</si>
  <si>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</si>
  <si>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</si>
  <si>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</si>
  <si>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</si>
  <si>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</si>
  <si>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</si>
  <si>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</si>
  <si>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</si>
  <si>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</si>
  <si>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</si>
  <si>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</si>
  <si>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</si>
  <si>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</si>
  <si>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</si>
  <si>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</si>
  <si>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</si>
  <si>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</si>
  <si>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</si>
  <si>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</si>
  <si>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</si>
  <si>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</si>
  <si>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</si>
  <si>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</si>
  <si>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</si>
  <si>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</si>
  <si>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</si>
  <si>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</si>
  <si>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</si>
  <si>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</si>
  <si>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</si>
  <si>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</si>
  <si>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</si>
  <si>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</si>
  <si>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</si>
  <si>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</si>
  <si>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</si>
  <si>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</si>
  <si>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</si>
  <si>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</si>
  <si>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</si>
  <si>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</si>
  <si>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</si>
  <si>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</si>
  <si>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</si>
  <si>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</si>
  <si>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</si>
  <si>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</si>
  <si>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</si>
  <si>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</si>
  <si>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</si>
  <si>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</si>
  <si>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</si>
  <si>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</si>
  <si>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</si>
  <si>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</si>
  <si>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</si>
  <si>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</si>
  <si>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</si>
  <si>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</si>
  <si>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</si>
  <si>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</si>
  <si>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</si>
  <si>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</si>
  <si>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</si>
  <si>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</si>
  <si>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</si>
  <si>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</si>
  <si>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</si>
  <si>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</si>
  <si>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</si>
  <si>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</si>
  <si>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</si>
  <si>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</si>
  <si>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</si>
  <si>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</si>
  <si>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</si>
  <si>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</si>
  <si>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</si>
  <si>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</si>
  <si>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</si>
  <si>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</si>
  <si>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</si>
  <si>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</si>
  <si>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</si>
  <si>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</si>
  <si>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</si>
  <si>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</si>
  <si>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</si>
  <si>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</si>
  <si>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</si>
  <si>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</si>
  <si>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</si>
  <si>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</si>
  <si>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</si>
  <si>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</si>
  <si>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</si>
  <si>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</si>
  <si>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</si>
  <si>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</si>
  <si>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</si>
  <si>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</si>
  <si>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</si>
  <si>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</si>
  <si>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</si>
  <si>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</si>
  <si>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</si>
  <si>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</si>
  <si>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</si>
  <si>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</si>
  <si>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</si>
  <si>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</si>
  <si>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</si>
  <si>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</si>
  <si>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</si>
  <si>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</si>
  <si>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</si>
  <si>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</si>
  <si>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</si>
  <si>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</si>
  <si>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</si>
  <si>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</si>
  <si>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</si>
  <si>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</si>
  <si>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</si>
  <si>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</si>
  <si>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</si>
  <si>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</si>
  <si>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</si>
  <si>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</si>
  <si>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</si>
  <si>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</si>
  <si>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</si>
  <si>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</si>
  <si>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</si>
  <si>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</si>
  <si>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</si>
  <si>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</si>
  <si>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</si>
  <si>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</si>
  <si>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</si>
  <si>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</si>
  <si>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</si>
  <si>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</si>
  <si>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</si>
  <si>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</si>
  <si>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</si>
  <si>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</si>
  <si>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</si>
  <si>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</si>
  <si>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</si>
  <si>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</si>
  <si>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</si>
  <si>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</si>
  <si>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</si>
  <si>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</si>
  <si>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</si>
  <si>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</si>
  <si>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</si>
  <si>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</si>
  <si>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</si>
  <si>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</si>
  <si>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</si>
  <si>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</si>
  <si>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</si>
  <si>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</si>
  <si>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</si>
  <si>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</si>
  <si>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</si>
  <si>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</si>
  <si>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</si>
  <si>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</si>
  <si>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</si>
  <si>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</si>
  <si>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</si>
  <si>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</si>
  <si>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</si>
  <si>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</si>
  <si>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</si>
  <si>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</si>
  <si>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</si>
  <si>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</si>
  <si>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</si>
  <si>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</si>
  <si>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</si>
  <si>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</si>
  <si>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</si>
  <si>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</si>
  <si>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</si>
  <si>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</si>
  <si>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</si>
  <si>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</si>
  <si>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</si>
  <si>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</si>
  <si>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</si>
  <si>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</si>
  <si>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</si>
  <si>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</si>
  <si>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</si>
  <si>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</si>
  <si>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</si>
  <si>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</si>
  <si>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</si>
  <si>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</si>
  <si>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</si>
  <si>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</si>
  <si>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</si>
  <si>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</si>
  <si>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</si>
  <si>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</si>
  <si>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</si>
  <si>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</si>
  <si>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</si>
  <si>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</si>
  <si>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</si>
  <si>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</si>
  <si>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</si>
  <si>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</si>
  <si>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</si>
  <si>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</si>
  <si>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</si>
  <si>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</si>
  <si>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</si>
  <si>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</si>
  <si>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</si>
  <si>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</si>
  <si>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</si>
  <si>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</si>
  <si>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</si>
  <si>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</si>
  <si>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</si>
  <si>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</si>
  <si>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</si>
  <si>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</si>
  <si>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</si>
  <si>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</si>
  <si>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</si>
  <si>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</si>
  <si>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</si>
  <si>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</si>
  <si>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</si>
  <si>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</si>
  <si>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</si>
  <si>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</si>
  <si>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</si>
  <si>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</si>
  <si>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</si>
  <si>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</si>
  <si>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</si>
  <si>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</si>
  <si>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</si>
  <si>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</si>
  <si>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</si>
  <si>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</si>
  <si>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</si>
  <si>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</si>
  <si>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</si>
  <si>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</si>
  <si>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</si>
  <si>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</si>
  <si>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</si>
  <si>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</si>
  <si>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</si>
  <si>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</si>
  <si>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</si>
  <si>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</si>
  <si>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</si>
  <si>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</si>
  <si>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</si>
  <si>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</si>
  <si>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</si>
  <si>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</si>
  <si>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</si>
  <si>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</si>
  <si>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</si>
  <si>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</si>
  <si>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</si>
  <si>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</si>
  <si>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</si>
  <si>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</si>
  <si>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</si>
  <si>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</si>
  <si>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</si>
  <si>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</si>
  <si>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</si>
  <si>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</si>
  <si>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</si>
  <si>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</si>
  <si>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</si>
  <si>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</si>
  <si>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</si>
  <si>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</si>
  <si>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</si>
  <si>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</si>
  <si>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</si>
  <si>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</si>
  <si>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</si>
  <si>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</si>
  <si>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</si>
  <si>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</si>
  <si>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</si>
  <si>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</si>
  <si>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</si>
  <si>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</si>
  <si>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</si>
  <si>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</si>
  <si>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</si>
  <si>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</si>
  <si>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</si>
  <si>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</si>
  <si>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</si>
  <si>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</si>
  <si>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</si>
  <si>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</si>
  <si>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</si>
  <si>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</si>
  <si>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</si>
  <si>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</si>
  <si>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</si>
  <si>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</si>
  <si>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</si>
  <si>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</si>
  <si>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</si>
  <si>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</si>
  <si>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</si>
  <si>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</si>
  <si>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</si>
  <si>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</si>
  <si>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</si>
  <si>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</si>
  <si>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</si>
  <si>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</si>
  <si>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</si>
  <si>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</si>
  <si>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</si>
  <si>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</si>
  <si>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</si>
  <si>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</si>
  <si>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</si>
  <si>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</si>
  <si>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</si>
  <si>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</si>
  <si>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</si>
  <si>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</si>
  <si>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</si>
  <si>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</si>
  <si>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</si>
  <si>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</si>
  <si>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</si>
  <si>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</si>
  <si>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</si>
  <si>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</si>
  <si>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</si>
  <si>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</si>
  <si>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</si>
  <si>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</si>
  <si>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</si>
  <si>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</si>
  <si>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</si>
  <si>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</si>
  <si>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</si>
  <si>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</si>
  <si>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</si>
  <si>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</si>
  <si>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</si>
  <si>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</si>
  <si>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</si>
  <si>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</si>
  <si>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</si>
  <si>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</si>
  <si>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</si>
  <si>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</si>
  <si>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</si>
  <si>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</si>
  <si>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</si>
  <si>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</si>
  <si>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</si>
  <si>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</si>
  <si>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</si>
  <si>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</si>
  <si>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</si>
  <si>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</si>
  <si>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</si>
  <si>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</si>
  <si>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</si>
  <si>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</si>
  <si>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</si>
  <si>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</si>
  <si>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</si>
  <si>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</si>
  <si>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</si>
  <si>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</si>
  <si>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</si>
  <si>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</si>
  <si>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</si>
  <si>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</si>
  <si>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</si>
  <si>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</si>
  <si>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</si>
  <si>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</si>
  <si>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</si>
  <si>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</si>
  <si>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</si>
  <si>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</si>
  <si>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</si>
  <si>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</si>
  <si>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</si>
  <si>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</si>
  <si>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</si>
  <si>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</si>
  <si>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</si>
  <si>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</si>
  <si>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</si>
  <si>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</si>
  <si>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</si>
  <si>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</si>
  <si>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</si>
  <si>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</si>
  <si>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</si>
  <si>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</si>
  <si>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</si>
  <si>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</si>
  <si>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</si>
  <si>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</si>
  <si>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</si>
  <si>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</si>
  <si>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</si>
  <si>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</si>
  <si>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</si>
  <si>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</si>
  <si>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</si>
  <si>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</si>
  <si>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</si>
  <si>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</si>
  <si>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</si>
  <si>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</si>
  <si>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</si>
  <si>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</si>
  <si>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</si>
  <si>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</si>
  <si>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</si>
  <si>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</si>
  <si>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</si>
  <si>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</si>
  <si>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</si>
  <si>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</si>
  <si>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</si>
  <si>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</si>
  <si>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</si>
  <si>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</si>
  <si>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</si>
  <si>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</si>
  <si>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</si>
  <si>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</si>
  <si>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</si>
  <si>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</si>
  <si>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</si>
  <si>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</si>
  <si>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</si>
  <si>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</si>
  <si>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</si>
  <si>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</si>
  <si>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</si>
  <si>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</si>
  <si>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</si>
  <si>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</si>
  <si>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</si>
  <si>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</si>
  <si>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</si>
  <si>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</si>
  <si>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</si>
  <si>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</si>
  <si>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</si>
  <si>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</si>
  <si>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</si>
  <si>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</si>
  <si>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</si>
  <si>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</si>
  <si>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</si>
  <si>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</si>
  <si>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</si>
  <si>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</si>
  <si>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</si>
  <si>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</si>
  <si>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</si>
  <si>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</si>
  <si>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</si>
  <si>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</si>
  <si>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</si>
  <si>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</si>
  <si>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</si>
  <si>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</si>
  <si>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</si>
  <si>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</si>
  <si>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</si>
  <si>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</si>
  <si>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</si>
  <si>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</si>
  <si>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</si>
  <si>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</si>
  <si>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</si>
  <si>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</si>
  <si>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</si>
  <si>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</si>
  <si>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</si>
  <si>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</si>
  <si>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</si>
  <si>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</si>
  <si>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</si>
  <si>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</si>
  <si>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</si>
  <si>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</si>
  <si>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</si>
  <si>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</si>
  <si>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</si>
  <si>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</si>
  <si>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</si>
  <si>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</si>
  <si>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</si>
  <si>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</si>
  <si>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</si>
  <si>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</si>
  <si>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</si>
  <si>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</si>
  <si>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</si>
  <si>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</si>
  <si>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</si>
  <si>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</si>
  <si>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</si>
  <si>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</si>
  <si>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</si>
  <si>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</si>
  <si>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</si>
  <si>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</si>
  <si>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</si>
  <si>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</si>
  <si>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</si>
  <si>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</si>
  <si>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</si>
  <si>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</si>
  <si>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</si>
  <si>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</si>
  <si>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</si>
  <si>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</si>
  <si>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</si>
  <si>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</si>
  <si>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</si>
  <si>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</si>
  <si>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</si>
  <si>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</si>
  <si>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</si>
  <si>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</si>
  <si>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</si>
  <si>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</si>
  <si>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</si>
  <si>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</si>
  <si>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</si>
  <si>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</si>
  <si>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</si>
  <si>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</si>
  <si>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</si>
  <si>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</si>
  <si>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</si>
  <si>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</si>
  <si>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</si>
  <si>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</si>
  <si>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</si>
  <si>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</si>
  <si>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</si>
  <si>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</si>
  <si>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</si>
  <si>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</si>
  <si>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</si>
  <si>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</si>
  <si>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</si>
  <si>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</si>
  <si>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</si>
  <si>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</si>
  <si>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</si>
  <si>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</si>
  <si>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</si>
  <si>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</si>
  <si>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</si>
  <si>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</si>
  <si>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</si>
  <si>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</si>
  <si>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</si>
  <si>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</si>
  <si>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</si>
  <si>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</si>
  <si>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</si>
  <si>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</si>
  <si>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</si>
  <si>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</si>
  <si>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</si>
  <si>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</si>
  <si>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</si>
  <si>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</si>
  <si>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</si>
  <si>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</si>
  <si>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</si>
  <si>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</si>
  <si>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</si>
  <si>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</si>
  <si>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</si>
  <si>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</si>
  <si>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</si>
  <si>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</si>
  <si>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</si>
  <si>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</si>
  <si>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</si>
  <si>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</si>
  <si>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</si>
  <si>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</si>
  <si>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</si>
  <si>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</si>
  <si>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</si>
  <si>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</si>
  <si>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</si>
  <si>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</si>
  <si>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</si>
  <si>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</si>
  <si>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</si>
  <si>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</si>
  <si>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</si>
  <si>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</si>
  <si>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</si>
  <si>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</si>
  <si>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</si>
  <si>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</si>
  <si>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</si>
  <si>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</si>
  <si>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</si>
  <si>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</si>
  <si>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</si>
  <si>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</si>
  <si>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</si>
  <si>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</si>
  <si>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</si>
  <si>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</si>
  <si>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</si>
  <si>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</si>
  <si>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</si>
  <si>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</si>
  <si>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</si>
  <si>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</si>
  <si>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</si>
  <si>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</si>
  <si>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</si>
  <si>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</si>
  <si>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</si>
  <si>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</si>
  <si>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</si>
  <si>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</si>
  <si>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</si>
  <si>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</si>
  <si>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</si>
  <si>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</si>
  <si>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</si>
  <si>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</si>
  <si>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</si>
  <si>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</si>
  <si>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</si>
  <si>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</si>
  <si>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</si>
  <si>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</si>
  <si>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</si>
  <si>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</si>
  <si>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</si>
  <si>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</si>
  <si>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</si>
  <si>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</si>
  <si>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</si>
  <si>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</si>
  <si>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</si>
  <si>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</si>
  <si>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</si>
  <si>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</si>
  <si>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</si>
  <si>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</si>
  <si>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</si>
  <si>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</si>
  <si>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</si>
  <si>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</si>
  <si>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</si>
  <si>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</si>
  <si>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</si>
  <si>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</si>
  <si>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</si>
  <si>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</si>
  <si>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</si>
  <si>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</si>
  <si>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</si>
  <si>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</si>
  <si>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</si>
  <si>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</si>
  <si>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</si>
  <si>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</si>
  <si>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</si>
  <si>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</si>
  <si>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</si>
  <si>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</si>
  <si>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</si>
  <si>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</si>
  <si>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</si>
  <si>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</si>
  <si>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</si>
  <si>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</si>
  <si>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</si>
  <si>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</si>
  <si>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</si>
  <si>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</si>
  <si>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</si>
  <si>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</si>
  <si>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</si>
  <si>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</si>
  <si>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</si>
  <si>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</si>
  <si>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</si>
  <si>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</si>
  <si>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</si>
  <si>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</si>
  <si>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</si>
  <si>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</si>
  <si>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</si>
  <si>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</si>
  <si>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</si>
  <si>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</si>
  <si>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</si>
  <si>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</si>
  <si>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</si>
  <si>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</si>
  <si>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</si>
  <si>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</si>
  <si>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</si>
  <si>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</si>
  <si>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</si>
  <si>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</si>
  <si>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</si>
  <si>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</si>
  <si>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</si>
  <si>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</si>
  <si>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</si>
  <si>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</si>
  <si>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</si>
  <si>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</si>
  <si>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</si>
  <si>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</si>
  <si>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</si>
  <si>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</si>
  <si>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</si>
  <si>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</si>
  <si>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</si>
  <si>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</si>
  <si>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</si>
  <si>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</si>
  <si>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</si>
  <si>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</si>
  <si>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</si>
  <si>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</si>
  <si>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</si>
  <si>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</si>
  <si>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</si>
  <si>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</si>
  <si>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</si>
  <si>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</si>
  <si>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</si>
  <si>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</si>
  <si>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</si>
  <si>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</si>
  <si>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</si>
  <si>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</si>
  <si>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</si>
  <si>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</si>
  <si>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</si>
  <si>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</si>
  <si>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</si>
  <si>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</si>
  <si>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</si>
  <si>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</si>
  <si>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</si>
  <si>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</si>
  <si>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</si>
  <si>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</si>
  <si>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</si>
  <si>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</si>
  <si>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</si>
  <si>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</si>
  <si>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</si>
  <si>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</si>
  <si>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</si>
  <si>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</si>
  <si>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</si>
  <si>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</si>
  <si>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</si>
  <si>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</si>
  <si>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</si>
  <si>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</si>
  <si>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</si>
  <si>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</si>
  <si>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</si>
  <si>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</si>
  <si>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</si>
  <si>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</si>
  <si>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</si>
  <si>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</si>
  <si>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</si>
  <si>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</si>
  <si>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</si>
  <si>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</si>
  <si>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</si>
  <si>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</si>
  <si>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</si>
  <si>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</si>
  <si>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</si>
  <si>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</si>
  <si>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</si>
  <si>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</si>
  <si>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</si>
  <si>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</si>
  <si>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</si>
  <si>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</si>
  <si>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</si>
  <si>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</si>
  <si>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</si>
  <si>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</si>
  <si>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</si>
  <si>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</si>
  <si>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</si>
  <si>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</si>
  <si>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</si>
  <si>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</si>
  <si>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</si>
  <si>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</si>
  <si>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</si>
  <si>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</si>
  <si>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</si>
  <si>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</si>
  <si>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</si>
  <si>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</si>
  <si>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</si>
  <si>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</si>
  <si>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</si>
  <si>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</si>
  <si>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</si>
  <si>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</si>
  <si>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</si>
  <si>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</si>
  <si>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</si>
  <si>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</si>
  <si>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</si>
  <si>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</si>
  <si>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</si>
  <si>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</si>
  <si>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</si>
  <si>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</si>
  <si>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</si>
  <si>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</si>
  <si>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</si>
  <si>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</si>
  <si>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</si>
  <si>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</si>
  <si>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</si>
  <si>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</si>
  <si>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</si>
  <si>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</si>
  <si>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</si>
  <si>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</si>
  <si>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</si>
  <si>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</si>
  <si>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</si>
  <si>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</si>
  <si>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</si>
  <si>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</si>
  <si>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</si>
  <si>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</si>
  <si>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</si>
  <si>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</si>
  <si>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</si>
  <si>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</si>
  <si>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</si>
  <si>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</si>
  <si>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</si>
  <si>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</si>
  <si>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</si>
  <si>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</si>
  <si>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</si>
  <si>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</si>
  <si>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</si>
  <si>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</si>
  <si>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</si>
  <si>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</si>
  <si>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</si>
  <si>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</si>
  <si>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</si>
  <si>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</si>
  <si>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</si>
  <si>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</si>
  <si>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</si>
  <si>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</si>
  <si>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</si>
  <si>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</si>
  <si>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</si>
  <si>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</si>
  <si>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</si>
  <si>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</si>
  <si>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</si>
  <si>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</si>
  <si>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</si>
  <si>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</si>
  <si>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</si>
  <si>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</si>
  <si>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</si>
  <si>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</si>
  <si>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</si>
  <si>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</si>
  <si>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</si>
  <si>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</si>
  <si>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</si>
  <si>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</si>
  <si>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</si>
  <si>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</si>
  <si>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</si>
  <si>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</si>
  <si>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</si>
  <si>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</si>
  <si>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</si>
  <si>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</si>
  <si>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</si>
  <si>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</si>
  <si>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</si>
  <si>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</si>
  <si>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</si>
  <si>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</si>
  <si>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</si>
  <si>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</si>
  <si>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</si>
  <si>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</si>
  <si>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</si>
  <si>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</si>
  <si>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</si>
  <si>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</si>
  <si>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</si>
  <si>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</si>
  <si>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</si>
  <si>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</si>
  <si>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</si>
  <si>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</si>
  <si>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</si>
  <si>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</si>
  <si>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</si>
  <si>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</si>
  <si>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</si>
  <si>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</si>
  <si>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</si>
  <si>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</si>
  <si>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</si>
  <si>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</si>
  <si>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</si>
  <si>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</si>
  <si>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</si>
  <si>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</si>
  <si>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</si>
  <si>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</si>
  <si>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</si>
  <si>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</si>
  <si>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</si>
  <si>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</si>
  <si>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</si>
  <si>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</si>
  <si>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</si>
  <si>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</si>
  <si>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</si>
  <si>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</si>
  <si>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</si>
  <si>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</si>
  <si>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</si>
  <si>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</si>
  <si>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</si>
  <si>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</si>
  <si>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</si>
  <si>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</si>
  <si>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</si>
  <si>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</si>
  <si>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</si>
  <si>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</si>
  <si>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</si>
  <si>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</si>
  <si>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</si>
  <si>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</si>
  <si>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</si>
  <si>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</si>
  <si>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</si>
  <si>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</si>
  <si>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</si>
  <si>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</si>
  <si>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</si>
  <si>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</si>
  <si>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</si>
  <si>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</si>
  <si>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</si>
  <si>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</si>
  <si>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</si>
  <si>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</si>
  <si>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</si>
  <si>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</si>
  <si>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</si>
  <si>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</si>
  <si>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</si>
  <si>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</si>
  <si>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</si>
  <si>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</si>
  <si>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</si>
  <si>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</si>
  <si>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</si>
  <si>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</si>
  <si>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</si>
  <si>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</si>
  <si>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</si>
  <si>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</si>
  <si>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</si>
  <si>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</si>
  <si>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</si>
  <si>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</si>
  <si>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</si>
  <si>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</si>
  <si>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</si>
  <si>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</si>
  <si>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</si>
  <si>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</si>
  <si>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</si>
  <si>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</si>
  <si>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</si>
  <si>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</si>
  <si>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</si>
  <si>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</si>
  <si>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</si>
  <si>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</si>
  <si>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</si>
  <si>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</si>
  <si>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</si>
  <si>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</si>
  <si>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</si>
  <si>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</si>
  <si>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</si>
  <si>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</si>
  <si>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</si>
  <si>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</si>
  <si>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</si>
  <si>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</si>
  <si>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</si>
  <si>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</si>
  <si>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</si>
  <si>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</si>
  <si>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</si>
  <si>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</si>
  <si>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</si>
  <si>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</si>
  <si>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</si>
  <si>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</si>
  <si>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</si>
  <si>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</si>
  <si>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</si>
  <si>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</si>
  <si>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</si>
  <si>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</si>
  <si>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</si>
  <si>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</si>
  <si>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</si>
  <si>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</si>
  <si>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</si>
  <si>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</si>
  <si>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</si>
  <si>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</si>
  <si>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</si>
  <si>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</si>
  <si>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</si>
  <si>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</si>
  <si>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</si>
  <si>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</si>
  <si>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</si>
  <si>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</si>
  <si>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</si>
  <si>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</si>
  <si>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</si>
  <si>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</si>
  <si>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</si>
  <si>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</si>
  <si>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</si>
  <si>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</si>
  <si>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</si>
  <si>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</si>
  <si>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</si>
  <si>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</si>
  <si>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</si>
  <si>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</si>
  <si>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</si>
  <si>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</si>
  <si>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</si>
  <si>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</si>
  <si>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</si>
  <si>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</si>
  <si>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</si>
  <si>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</si>
  <si>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</si>
  <si>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</si>
  <si>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</si>
  <si>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</si>
  <si>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</si>
  <si>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</si>
  <si>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</si>
  <si>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</si>
  <si>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</si>
  <si>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</si>
  <si>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</si>
  <si>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</si>
  <si>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</si>
  <si>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</si>
  <si>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</si>
  <si>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</si>
  <si>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</si>
  <si>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</si>
  <si>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</si>
  <si>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</si>
  <si>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</si>
  <si>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</si>
  <si>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</si>
  <si>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</si>
  <si>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</si>
  <si>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</si>
  <si>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</si>
  <si>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</si>
  <si>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</si>
  <si>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</si>
  <si>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</si>
  <si>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</si>
  <si>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</si>
  <si>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</si>
  <si>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</si>
  <si>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</si>
  <si>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</si>
  <si>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</si>
  <si>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</si>
  <si>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</si>
  <si>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</si>
  <si>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</si>
  <si>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</si>
  <si>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</si>
  <si>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</si>
  <si>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</si>
  <si>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</si>
  <si>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</si>
  <si>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</si>
  <si>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</si>
  <si>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</si>
  <si>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</si>
  <si>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</si>
  <si>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</si>
  <si>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</si>
  <si>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</si>
  <si>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</si>
  <si>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</si>
  <si>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</si>
  <si>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</si>
  <si>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</si>
  <si>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</si>
  <si>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</si>
  <si>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</si>
  <si>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</si>
  <si>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</si>
  <si>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</si>
  <si>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</si>
  <si>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</si>
  <si>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</si>
  <si>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</si>
  <si>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</si>
  <si>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</si>
  <si>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</si>
  <si>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</si>
  <si>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</si>
  <si>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</si>
  <si>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</si>
  <si>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</si>
  <si>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</si>
  <si>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</si>
  <si>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</si>
  <si>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</si>
  <si>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</si>
  <si>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</si>
  <si>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</si>
  <si>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</si>
  <si>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</si>
  <si>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</si>
  <si>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</si>
  <si>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</si>
  <si>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</si>
  <si>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</si>
  <si>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</si>
  <si>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</si>
  <si>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</si>
  <si>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</si>
  <si>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</si>
  <si>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</si>
  <si>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</si>
  <si>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</si>
  <si>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</si>
  <si>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</si>
  <si>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</si>
  <si>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</si>
  <si>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</si>
  <si>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</si>
  <si>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</si>
  <si>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</si>
  <si>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</si>
  <si>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</si>
  <si>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</si>
  <si>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</si>
  <si>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</si>
  <si>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</si>
  <si>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</si>
  <si>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</si>
  <si>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</si>
  <si>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</si>
  <si>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</si>
  <si>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</si>
  <si>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</si>
  <si>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</si>
  <si>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</si>
  <si>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</si>
  <si>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</si>
  <si>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</si>
  <si>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</si>
  <si>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</si>
  <si>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</si>
  <si>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</si>
  <si>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</si>
  <si>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</si>
  <si>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</si>
  <si>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</si>
  <si>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</si>
  <si>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</si>
  <si>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</si>
  <si>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</si>
  <si>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</si>
  <si>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</si>
  <si>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</si>
  <si>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</si>
  <si>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</si>
  <si>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</si>
  <si>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</si>
  <si>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</si>
  <si>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</si>
  <si>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</si>
  <si>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</si>
  <si>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</si>
  <si>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</si>
  <si>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</si>
  <si>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</si>
  <si>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</si>
  <si>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</si>
  <si>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</si>
  <si>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</si>
  <si>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</si>
  <si>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</si>
  <si>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</si>
  <si>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</si>
  <si>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</si>
  <si>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</si>
  <si>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</si>
  <si>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</si>
  <si>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</si>
  <si>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</si>
  <si>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</si>
  <si>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</si>
  <si>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</si>
  <si>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</si>
  <si>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</si>
  <si>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</si>
  <si>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</si>
  <si>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</si>
  <si>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</si>
  <si>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</si>
  <si>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</si>
  <si>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</si>
  <si>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</si>
  <si>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</si>
  <si>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</si>
  <si>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</si>
  <si>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</si>
  <si>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</si>
  <si>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</si>
  <si>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</si>
  <si>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</si>
  <si>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</si>
  <si>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</si>
  <si>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</si>
  <si>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</si>
  <si>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</si>
  <si>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</si>
  <si>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</si>
  <si>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</si>
  <si>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</si>
  <si>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</si>
  <si>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</si>
  <si>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</si>
  <si>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</si>
  <si>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</si>
  <si>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</si>
  <si>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</si>
  <si>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</si>
  <si>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</si>
  <si>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</si>
  <si>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</si>
  <si>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</si>
  <si>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</si>
  <si>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</si>
  <si>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</si>
  <si>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</si>
  <si>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</si>
  <si>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</si>
  <si>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</si>
  <si>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</si>
  <si>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</si>
  <si>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</si>
  <si>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</si>
  <si>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</si>
  <si>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</si>
  <si>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</si>
  <si>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</si>
  <si>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</si>
  <si>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</si>
  <si>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</si>
  <si>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</si>
  <si>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</si>
  <si>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</si>
  <si>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</si>
  <si>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</si>
  <si>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</si>
  <si>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</si>
  <si>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</si>
  <si>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</si>
  <si>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</si>
  <si>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</si>
  <si>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</si>
  <si>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</si>
  <si>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</si>
  <si>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</si>
  <si>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</si>
  <si>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</si>
  <si>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</si>
  <si>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</si>
  <si>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</si>
  <si>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</si>
  <si>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</si>
  <si>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</si>
  <si>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</si>
  <si>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</si>
  <si>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</si>
  <si>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</si>
  <si>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</si>
  <si>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</si>
  <si>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</si>
  <si>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</si>
  <si>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</si>
  <si>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</si>
  <si>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</si>
  <si>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</si>
  <si>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</si>
  <si>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</si>
  <si>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</si>
  <si>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</si>
  <si>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</si>
  <si>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</si>
  <si>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</si>
  <si>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</si>
  <si>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</si>
  <si>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</si>
  <si>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</si>
  <si>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</si>
  <si>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</si>
  <si>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</si>
  <si>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</si>
  <si>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</si>
  <si>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</si>
  <si>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</si>
  <si>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</si>
  <si>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</si>
  <si>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</si>
  <si>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</si>
  <si>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</si>
  <si>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</si>
  <si>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</si>
  <si>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</si>
  <si>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</si>
  <si>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</si>
  <si>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</si>
  <si>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</si>
  <si>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</si>
  <si>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</si>
  <si>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</si>
  <si>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</si>
  <si>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</si>
  <si>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</si>
  <si>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</si>
  <si>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</si>
  <si>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</si>
  <si>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</si>
  <si>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</si>
  <si>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</si>
  <si>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</si>
  <si>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</si>
  <si>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</si>
  <si>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</si>
  <si>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</si>
  <si>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</si>
  <si>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</si>
  <si>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</si>
  <si>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</si>
  <si>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</si>
  <si>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</si>
  <si>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</si>
  <si>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</si>
  <si>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</si>
  <si>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</si>
  <si>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</si>
  <si>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</si>
  <si>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</si>
  <si>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</si>
  <si>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</si>
  <si>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</si>
  <si>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</si>
  <si>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</si>
  <si>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</si>
  <si>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</si>
  <si>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</si>
  <si>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</si>
  <si>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</si>
  <si>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</si>
  <si>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</si>
  <si>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</si>
  <si>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</si>
  <si>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</si>
  <si>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</si>
  <si>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</si>
  <si>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</si>
  <si>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</si>
  <si>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</si>
  <si>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</si>
  <si>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</si>
  <si>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</si>
  <si>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</si>
  <si>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</si>
  <si>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</si>
  <si>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</si>
  <si>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</si>
  <si>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</si>
  <si>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</si>
  <si>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</si>
  <si>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</si>
  <si>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</si>
  <si>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</si>
  <si>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</si>
  <si>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</si>
  <si>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</si>
  <si>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</si>
  <si>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</si>
  <si>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</si>
  <si>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</si>
  <si>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</si>
  <si>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</si>
  <si>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</si>
  <si>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</si>
  <si>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</si>
  <si>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</si>
  <si>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</si>
  <si>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</si>
  <si>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</si>
  <si>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</si>
  <si>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</si>
  <si>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</si>
  <si>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</si>
  <si>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</si>
  <si>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</si>
  <si>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</si>
  <si>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</si>
  <si>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</si>
  <si>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</si>
  <si>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</si>
  <si>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</si>
  <si>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</si>
  <si>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</si>
  <si>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</si>
  <si>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</si>
  <si>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</si>
  <si>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</si>
  <si>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</si>
  <si>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</si>
  <si>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</si>
  <si>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</si>
  <si>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</si>
  <si>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</si>
  <si>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</si>
  <si>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</si>
  <si>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</si>
  <si>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</si>
  <si>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</si>
  <si>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</si>
  <si>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</si>
  <si>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</si>
  <si>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</si>
  <si>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</si>
  <si>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</si>
  <si>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</si>
  <si>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</si>
  <si>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</si>
  <si>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</si>
  <si>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</si>
  <si>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</si>
  <si>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</si>
  <si>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</si>
  <si>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</si>
  <si>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</si>
  <si>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</si>
  <si>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</si>
  <si>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</si>
  <si>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</si>
  <si>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</si>
  <si>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</si>
  <si>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</si>
  <si>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</si>
  <si>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</si>
  <si>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</si>
  <si>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</si>
  <si>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</si>
  <si>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</si>
  <si>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</si>
  <si>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</si>
  <si>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</si>
  <si>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</si>
  <si>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</si>
  <si>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</si>
  <si>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</si>
  <si>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</si>
  <si>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</si>
  <si>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</si>
  <si>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</si>
  <si>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</si>
  <si>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</si>
  <si>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</si>
  <si>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</si>
  <si>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</si>
  <si>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</si>
  <si>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</si>
  <si>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</si>
  <si>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</si>
  <si>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</si>
  <si>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</si>
  <si>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</si>
  <si>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</si>
  <si>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</si>
  <si>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</si>
  <si>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</si>
  <si>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</si>
  <si>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</si>
  <si>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</si>
  <si>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</si>
  <si>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</si>
  <si>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</si>
  <si>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</si>
  <si>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</si>
  <si>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</si>
  <si>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</si>
  <si>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</si>
  <si>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</si>
  <si>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</si>
  <si>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</si>
  <si>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</si>
  <si>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</si>
  <si>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</si>
  <si>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</si>
  <si>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</si>
  <si>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</si>
  <si>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</si>
  <si>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</si>
  <si>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</si>
  <si>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</si>
  <si>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</si>
  <si>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</si>
  <si>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</si>
  <si>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</si>
  <si>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</si>
  <si>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</si>
  <si>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</si>
  <si>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</si>
  <si>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</si>
  <si>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</si>
  <si>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</si>
  <si>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</si>
  <si>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</si>
  <si>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</si>
  <si>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</si>
  <si>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</si>
  <si>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</si>
  <si>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</si>
  <si>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</si>
  <si>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</si>
  <si>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</si>
  <si>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</si>
  <si>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</si>
  <si>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</si>
  <si>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</si>
  <si>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</si>
  <si>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</si>
  <si>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</si>
  <si>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</si>
  <si>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</si>
  <si>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</si>
  <si>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</si>
  <si>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</si>
  <si>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</si>
  <si>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</si>
  <si>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</si>
  <si>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</si>
  <si>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</si>
  <si>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</si>
  <si>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</si>
  <si>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</si>
  <si>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</si>
  <si>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</si>
  <si>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</si>
  <si>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</si>
  <si>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</si>
  <si>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</si>
  <si>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</si>
  <si>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</si>
  <si>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</si>
  <si>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</si>
  <si>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</si>
  <si>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</si>
  <si>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</si>
  <si>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</si>
  <si>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</si>
  <si>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</si>
  <si>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</si>
  <si>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</si>
  <si>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</si>
  <si>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</si>
  <si>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</si>
  <si>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</si>
  <si>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</si>
  <si>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</si>
  <si>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</si>
  <si>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</si>
  <si>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</si>
  <si>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</si>
  <si>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</si>
  <si>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</si>
  <si>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</si>
  <si>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</si>
  <si>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</si>
  <si>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</si>
  <si>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</si>
  <si>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</si>
  <si>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</si>
  <si>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</si>
  <si>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</si>
  <si>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</si>
  <si>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</si>
  <si>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</si>
  <si>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</si>
  <si>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</si>
  <si>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</si>
  <si>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</si>
  <si>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</si>
  <si>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</si>
  <si>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</si>
  <si>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</si>
  <si>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</si>
  <si>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</si>
  <si>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</si>
  <si>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</si>
  <si>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</si>
  <si>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</si>
  <si>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</si>
  <si>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</si>
  <si>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</si>
  <si>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</si>
  <si>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</si>
  <si>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</si>
  <si>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</si>
  <si>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</si>
  <si>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</si>
  <si>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</si>
  <si>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</si>
  <si>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</si>
  <si>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</si>
  <si>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</si>
  <si>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</si>
  <si>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</si>
  <si>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</si>
  <si>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</si>
  <si>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</si>
  <si>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</si>
  <si>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</si>
  <si>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</si>
  <si>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</si>
  <si>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</si>
  <si>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</si>
  <si>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</si>
  <si>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</si>
  <si>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</si>
  <si>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</si>
  <si>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</si>
  <si>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</si>
  <si>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</si>
  <si>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</si>
  <si>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</si>
  <si>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</si>
  <si>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</si>
  <si>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</si>
  <si>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</si>
  <si>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</si>
  <si>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</si>
  <si>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</si>
  <si>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</si>
  <si>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</si>
  <si>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</si>
  <si>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</si>
  <si>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</si>
  <si>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</si>
  <si>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</si>
  <si>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</si>
  <si>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</si>
  <si>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</si>
  <si>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</si>
  <si>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</si>
  <si>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</si>
  <si>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</si>
  <si>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</si>
  <si>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</si>
  <si>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</si>
  <si>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</si>
  <si>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</si>
  <si>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</si>
  <si>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</si>
  <si>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</si>
  <si>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</si>
  <si>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</si>
  <si>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</si>
  <si>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</si>
  <si>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</si>
  <si>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</si>
  <si>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</si>
  <si>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</si>
  <si>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</si>
  <si>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</si>
  <si>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</si>
  <si>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</si>
  <si>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</si>
  <si>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</si>
  <si>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</si>
  <si>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</si>
  <si>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</si>
  <si>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</si>
  <si>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</si>
  <si>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</si>
  <si>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</si>
  <si>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</si>
  <si>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</si>
  <si>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</si>
  <si>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</si>
  <si>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</si>
  <si>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</si>
  <si>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</si>
  <si>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</si>
  <si>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</si>
  <si>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</si>
  <si>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</si>
  <si>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</si>
  <si>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</si>
  <si>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</si>
  <si>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</si>
  <si>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</si>
  <si>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</si>
  <si>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</si>
  <si>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</si>
  <si>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</si>
  <si>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</si>
  <si>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</si>
  <si>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</si>
  <si>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</si>
  <si>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</si>
  <si>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</si>
  <si>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</si>
  <si>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</si>
  <si>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</si>
  <si>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</si>
  <si>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</si>
  <si>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</si>
  <si>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</si>
  <si>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</si>
  <si>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</si>
  <si>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</si>
  <si>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</si>
  <si>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</si>
  <si>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</si>
  <si>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</si>
  <si>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</si>
  <si>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</si>
  <si>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</si>
  <si>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</si>
  <si>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</si>
  <si>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</si>
  <si>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</si>
  <si>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</si>
  <si>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</si>
  <si>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</si>
  <si>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</si>
  <si>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</si>
  <si>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</si>
  <si>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</si>
  <si>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</si>
  <si>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</si>
  <si>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</si>
  <si>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</si>
  <si>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</si>
  <si>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</si>
  <si>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</si>
  <si>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</si>
  <si>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</si>
  <si>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</si>
  <si>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</si>
  <si>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</si>
  <si>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</si>
  <si>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</si>
  <si>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</si>
  <si>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</si>
  <si>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</si>
  <si>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</si>
  <si>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</si>
  <si>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</si>
  <si>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</si>
  <si>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</si>
  <si>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</si>
  <si>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</si>
  <si>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</si>
  <si>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</si>
  <si>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</si>
  <si>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</si>
  <si>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</si>
  <si>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</si>
  <si>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</si>
  <si>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</si>
  <si>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</si>
  <si>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</si>
  <si>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</si>
  <si>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</si>
  <si>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</si>
  <si>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</si>
  <si>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</si>
  <si>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</si>
  <si>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</si>
  <si>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</si>
  <si>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</si>
  <si>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</si>
  <si>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</si>
  <si>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</si>
  <si>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</si>
  <si>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</si>
  <si>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</si>
  <si>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</si>
  <si>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</si>
  <si>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</si>
  <si>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</si>
  <si>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</si>
  <si>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</si>
  <si>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</si>
  <si>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</si>
  <si>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</si>
  <si>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</si>
  <si>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</si>
  <si>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</si>
  <si>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</si>
  <si>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</si>
  <si>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</si>
  <si>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</si>
  <si>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</si>
  <si>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</si>
  <si>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</si>
  <si>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</si>
  <si>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</si>
  <si>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</si>
  <si>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</si>
  <si>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</si>
  <si>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</si>
  <si>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</si>
  <si>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</si>
  <si>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</si>
  <si>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</si>
  <si>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</si>
  <si>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</si>
  <si>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</si>
  <si>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</si>
  <si>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</si>
  <si>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</si>
  <si>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</si>
  <si>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</si>
  <si>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</si>
  <si>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</si>
  <si>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</si>
  <si>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</si>
  <si>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</si>
  <si>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</si>
  <si>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</si>
  <si>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</si>
  <si>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</si>
  <si>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</si>
  <si>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</si>
  <si>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</si>
  <si>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</si>
  <si>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</si>
  <si>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</si>
  <si>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</si>
  <si>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</si>
  <si>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</si>
  <si>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</si>
  <si>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</si>
  <si>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</si>
  <si>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</si>
  <si>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</si>
  <si>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</si>
  <si>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</si>
  <si>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</si>
  <si>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</si>
  <si>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</si>
  <si>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</si>
  <si>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</si>
  <si>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</si>
  <si>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</si>
  <si>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</si>
  <si>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</si>
  <si>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</si>
  <si>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</si>
  <si>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</si>
  <si>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</si>
  <si>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</si>
  <si>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</si>
  <si>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</si>
  <si>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</si>
  <si>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</si>
  <si>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</si>
  <si>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</si>
  <si>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</si>
  <si>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</si>
  <si>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</si>
  <si>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</si>
  <si>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</si>
  <si>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</si>
  <si>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</si>
  <si>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</si>
  <si>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</si>
  <si>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</si>
  <si>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</si>
  <si>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</si>
  <si>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</si>
  <si>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</si>
  <si>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</si>
  <si>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</si>
  <si>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</si>
  <si>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</si>
  <si>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</si>
  <si>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</si>
  <si>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</si>
  <si>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</si>
  <si>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</si>
  <si>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</si>
  <si>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</si>
  <si>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</si>
  <si>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</si>
  <si>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</si>
  <si>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</si>
  <si>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</si>
  <si>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</si>
  <si>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</si>
  <si>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</si>
  <si>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</si>
  <si>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</si>
  <si>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</si>
  <si>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</si>
  <si>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</si>
  <si>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</si>
  <si>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</si>
  <si>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</si>
  <si>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</si>
  <si>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</si>
  <si>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</si>
  <si>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</si>
  <si>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</si>
  <si>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</si>
  <si>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</si>
  <si>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</si>
  <si>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</si>
  <si>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</si>
  <si>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</si>
  <si>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</si>
  <si>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</si>
  <si>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</si>
  <si>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</si>
  <si>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</si>
  <si>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</si>
  <si>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</si>
  <si>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</si>
  <si>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</si>
  <si>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</si>
  <si>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</si>
  <si>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</si>
  <si>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</si>
  <si>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</si>
  <si>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</si>
  <si>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</si>
  <si>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</si>
  <si>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</si>
  <si>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</si>
  <si>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</si>
  <si>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</si>
  <si>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</si>
  <si>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</si>
  <si>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</si>
  <si>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</si>
  <si>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</si>
  <si>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</si>
  <si>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</si>
  <si>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</si>
  <si>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</si>
  <si>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</si>
  <si>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</si>
  <si>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</si>
  <si>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</si>
  <si>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</si>
  <si>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</si>
  <si>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</si>
  <si>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</si>
  <si>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</si>
  <si>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</si>
  <si>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</si>
  <si>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</si>
  <si>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</si>
  <si>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</si>
  <si>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</si>
  <si>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</si>
  <si>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</si>
  <si>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</si>
  <si>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</si>
  <si>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</si>
  <si>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</si>
  <si>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</si>
  <si>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</si>
  <si>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</si>
  <si>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</si>
  <si>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</si>
  <si>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</si>
  <si>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</si>
  <si>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</si>
  <si>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</si>
  <si>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</si>
  <si>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</si>
  <si>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</si>
  <si>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</si>
  <si>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</si>
  <si>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</si>
  <si>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</si>
  <si>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</si>
  <si>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</si>
  <si>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</si>
  <si>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</si>
  <si>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</si>
  <si>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</si>
  <si>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</si>
  <si>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</si>
  <si>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</si>
  <si>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</si>
  <si>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</si>
  <si>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</si>
  <si>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</si>
  <si>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</si>
  <si>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</si>
  <si>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</si>
  <si>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</si>
  <si>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</si>
  <si>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</si>
  <si>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</si>
  <si>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</si>
  <si>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</si>
  <si>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</si>
  <si>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</si>
  <si>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</si>
  <si>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</si>
  <si>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</si>
  <si>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</si>
  <si>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</si>
  <si>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</si>
  <si>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</si>
  <si>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</si>
  <si>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</si>
  <si>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</si>
  <si>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</si>
  <si>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</si>
  <si>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</si>
  <si>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</si>
  <si>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</si>
  <si>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</si>
  <si>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</si>
  <si>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</si>
  <si>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</si>
  <si>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</si>
  <si>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</si>
  <si>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</si>
  <si>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</si>
  <si>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</si>
  <si>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</si>
  <si>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</si>
  <si>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</si>
  <si>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</si>
  <si>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</si>
  <si>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</si>
  <si>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</si>
  <si>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</si>
  <si>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</si>
  <si>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</si>
  <si>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</si>
  <si>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</si>
  <si>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</si>
  <si>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</si>
  <si>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</si>
  <si>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</si>
  <si>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</si>
  <si>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</si>
  <si>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</si>
  <si>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</si>
  <si>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</si>
  <si>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</si>
  <si>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</si>
  <si>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</si>
  <si>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</si>
  <si>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</si>
  <si>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</si>
  <si>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</si>
  <si>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</si>
  <si>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</si>
  <si>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</si>
  <si>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</si>
  <si>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</si>
  <si>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</si>
  <si>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</si>
  <si>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</si>
  <si>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</si>
  <si>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</si>
  <si>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</si>
  <si>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</si>
  <si>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</si>
  <si>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</si>
  <si>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</si>
  <si>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</si>
  <si>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</si>
  <si>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</si>
  <si>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</si>
  <si>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</si>
  <si>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</si>
  <si>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</si>
  <si>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</si>
  <si>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</si>
  <si>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</si>
  <si>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</si>
  <si>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</si>
  <si>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</si>
  <si>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</si>
  <si>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</si>
  <si>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</si>
  <si>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</si>
  <si>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</si>
  <si>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</si>
  <si>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</si>
  <si>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</si>
  <si>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</si>
  <si>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</si>
  <si>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</si>
  <si>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</si>
  <si>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</si>
  <si>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</si>
  <si>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</si>
  <si>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</si>
  <si>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</si>
  <si>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</si>
  <si>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</si>
  <si>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</si>
  <si>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</si>
  <si>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</si>
  <si>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</si>
  <si>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</si>
  <si>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</si>
  <si>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</si>
  <si>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</si>
  <si>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</si>
  <si>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</si>
  <si>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</si>
  <si>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</si>
  <si>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</si>
  <si>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</si>
  <si>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</si>
  <si>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</si>
  <si>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</si>
  <si>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</si>
  <si>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</si>
  <si>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</si>
  <si>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</si>
  <si>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</si>
  <si>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</si>
  <si>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</si>
  <si>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</si>
  <si>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</si>
  <si>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</si>
  <si>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</si>
  <si>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</si>
  <si>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</si>
  <si>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</si>
  <si>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</si>
  <si>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</si>
  <si>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</si>
  <si>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</si>
  <si>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</si>
  <si>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</si>
  <si>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</si>
  <si>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</si>
  <si>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</si>
  <si>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</si>
  <si>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</si>
  <si>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</si>
  <si>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</si>
  <si>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</si>
  <si>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</si>
  <si>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</si>
  <si>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</si>
  <si>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</si>
  <si>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</si>
  <si>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</si>
  <si>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</si>
  <si>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</si>
  <si>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</si>
  <si>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</si>
  <si>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</si>
  <si>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</si>
  <si>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</si>
  <si>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</si>
  <si>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</si>
  <si>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</si>
  <si>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</si>
  <si>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</si>
  <si>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</si>
  <si>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</si>
  <si>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</si>
  <si>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</si>
  <si>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</si>
  <si>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</si>
  <si>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</si>
  <si>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</si>
  <si>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</si>
  <si>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</si>
  <si>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</si>
  <si>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</si>
  <si>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</si>
  <si>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</si>
  <si>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</si>
  <si>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</si>
  <si>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</si>
  <si>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</si>
  <si>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</si>
  <si>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</si>
  <si>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</si>
  <si>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</si>
  <si>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</si>
  <si>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</si>
  <si>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</si>
  <si>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</si>
  <si>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</si>
  <si>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</si>
  <si>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</si>
  <si>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</si>
  <si>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</si>
  <si>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</si>
  <si>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</si>
  <si>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</si>
  <si>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</si>
  <si>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</si>
  <si>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</si>
  <si>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</si>
  <si>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</si>
  <si>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</si>
  <si>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</si>
  <si>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</si>
  <si>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</si>
  <si>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</si>
  <si>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</si>
  <si>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</si>
  <si>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</si>
  <si>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</si>
  <si>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</si>
  <si>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</si>
  <si>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</si>
  <si>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</si>
  <si>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</si>
  <si>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</si>
  <si>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</si>
  <si>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</si>
  <si>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</si>
  <si>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</si>
  <si>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</si>
  <si>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</si>
  <si>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</si>
  <si>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</si>
  <si>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</si>
  <si>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</si>
  <si>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</si>
  <si>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</si>
  <si>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</si>
  <si>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</si>
  <si>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</si>
  <si>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</si>
  <si>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</si>
  <si>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</si>
  <si>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</si>
  <si>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</si>
  <si>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</si>
  <si>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</si>
  <si>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</si>
  <si>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</si>
  <si>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</si>
  <si>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</si>
  <si>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</si>
  <si>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</si>
  <si>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</si>
  <si>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</si>
  <si>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</si>
  <si>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</si>
  <si>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</si>
  <si>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</si>
  <si>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</si>
  <si>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</si>
  <si>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</si>
  <si>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</si>
  <si>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</si>
  <si>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</si>
  <si>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</si>
  <si>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</si>
  <si>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</si>
  <si>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</si>
  <si>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</si>
  <si>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</si>
  <si>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</si>
  <si>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</si>
  <si>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</si>
  <si>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</si>
  <si>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</si>
  <si>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</si>
  <si>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</si>
  <si>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</si>
  <si>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</si>
  <si>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</si>
  <si>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</si>
  <si>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</si>
  <si>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</si>
  <si>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</si>
  <si>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</si>
  <si>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</si>
  <si>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</si>
  <si>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</si>
  <si>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</si>
  <si>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</si>
  <si>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</si>
  <si>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</si>
  <si>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</si>
  <si>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</si>
  <si>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</si>
  <si>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</si>
  <si>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</si>
  <si>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</si>
  <si>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</si>
  <si>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</si>
  <si>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</si>
  <si>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</si>
  <si>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</si>
  <si>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</si>
  <si>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</si>
  <si>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</si>
  <si>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</si>
  <si>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</si>
  <si>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</si>
  <si>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</si>
  <si>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</si>
  <si>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</si>
  <si>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</si>
  <si>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</si>
  <si>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</si>
  <si>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</si>
  <si>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</si>
  <si>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</si>
  <si>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</si>
  <si>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</si>
  <si>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</si>
  <si>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</si>
  <si>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</si>
  <si>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</si>
  <si>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</si>
  <si>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</si>
  <si>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</si>
  <si>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</si>
  <si>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</si>
  <si>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</si>
  <si>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</si>
  <si>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</si>
  <si>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</si>
  <si>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</si>
  <si>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</si>
  <si>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</si>
  <si>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</si>
  <si>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</si>
  <si>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</si>
  <si>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</si>
  <si>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</si>
  <si>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</si>
  <si>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</si>
  <si>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</si>
  <si>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</si>
  <si>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</si>
  <si>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</si>
  <si>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</si>
  <si>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</si>
  <si>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</si>
  <si>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</si>
  <si>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</si>
  <si>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</si>
  <si>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</si>
  <si>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</si>
  <si>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</si>
  <si>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</si>
  <si>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</si>
  <si>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</si>
  <si>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</si>
  <si>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</si>
  <si>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</si>
  <si>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</si>
  <si>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</si>
  <si>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</si>
  <si>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</si>
  <si>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</si>
  <si>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</si>
  <si>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</si>
  <si>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</si>
  <si>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</si>
  <si>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</si>
  <si>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</si>
  <si>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</si>
  <si>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</si>
  <si>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</si>
  <si>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</si>
  <si>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</si>
  <si>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</si>
  <si>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</si>
  <si>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</si>
  <si>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</si>
  <si>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</si>
  <si>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</si>
  <si>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</si>
  <si>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</si>
  <si>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</si>
  <si>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</si>
  <si>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</si>
  <si>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</si>
  <si>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</si>
  <si>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</si>
  <si>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</si>
  <si>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</si>
  <si>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</si>
  <si>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</si>
  <si>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</si>
  <si>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</si>
  <si>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</si>
  <si>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</si>
  <si>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</si>
  <si>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</si>
  <si>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</si>
  <si>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</si>
  <si>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</si>
  <si>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</si>
  <si>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</si>
  <si>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</si>
  <si>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</si>
  <si>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</si>
  <si>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</si>
  <si>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</si>
  <si>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</si>
  <si>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</si>
  <si>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</si>
  <si>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</si>
  <si>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</si>
  <si>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</si>
  <si>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</si>
  <si>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</si>
  <si>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</si>
  <si>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</si>
  <si>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</si>
  <si>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</si>
  <si>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</si>
  <si>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</si>
  <si>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</si>
  <si>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</si>
  <si>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</si>
  <si>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</si>
  <si>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</si>
  <si>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</si>
  <si>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</si>
  <si>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</si>
  <si>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</si>
  <si>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</si>
  <si>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</si>
  <si>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</si>
  <si>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</si>
  <si>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</si>
  <si>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</si>
  <si>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</si>
  <si>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</si>
  <si>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</si>
  <si>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</si>
  <si>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</si>
  <si>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</si>
  <si>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</si>
  <si>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</si>
  <si>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</si>
  <si>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</si>
  <si>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</si>
  <si>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</si>
  <si>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</si>
  <si>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</si>
  <si>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</si>
  <si>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</si>
  <si>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</si>
  <si>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</si>
  <si>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</si>
  <si>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</si>
  <si>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</si>
  <si>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</si>
  <si>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</si>
  <si>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</si>
  <si>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</si>
  <si>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</si>
  <si>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</si>
  <si>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</si>
  <si>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</si>
  <si>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</si>
  <si>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</si>
  <si>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</si>
  <si>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</si>
  <si>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</si>
  <si>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</si>
  <si>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</si>
  <si>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</si>
  <si>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</si>
  <si>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</si>
  <si>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</si>
  <si>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</si>
  <si>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</si>
  <si>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</si>
  <si>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</si>
  <si>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</si>
  <si>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</si>
  <si>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</si>
  <si>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</si>
  <si>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</si>
  <si>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</si>
  <si>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</si>
  <si>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</si>
  <si>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</si>
  <si>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</si>
  <si>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</si>
  <si>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</si>
  <si>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</si>
  <si>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</si>
  <si>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</si>
  <si>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</si>
  <si>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</si>
  <si>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</si>
  <si>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</si>
  <si>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</si>
  <si>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</si>
  <si>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</si>
  <si>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</si>
  <si>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</si>
  <si>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</si>
  <si>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</si>
  <si>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</si>
  <si>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</si>
  <si>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</si>
  <si>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</si>
  <si>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</si>
  <si>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</si>
  <si>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</si>
  <si>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</si>
  <si>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</si>
  <si>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</si>
  <si>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</si>
  <si>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</si>
  <si>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</si>
  <si>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</si>
  <si>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</si>
  <si>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</si>
  <si>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</si>
  <si>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</si>
  <si>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</si>
  <si>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</si>
  <si>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</si>
  <si>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</si>
  <si>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</si>
  <si>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</si>
  <si>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</si>
  <si>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</si>
  <si>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</si>
  <si>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</si>
  <si>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</si>
  <si>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</si>
  <si>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</si>
  <si>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</si>
  <si>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</si>
  <si>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</si>
  <si>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</si>
  <si>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</si>
  <si>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</si>
  <si>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</si>
  <si>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</si>
  <si>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</si>
  <si>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</si>
  <si>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</si>
  <si>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</si>
  <si>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</si>
  <si>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</si>
  <si>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</si>
  <si>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</si>
  <si>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</si>
  <si>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</si>
  <si>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</si>
  <si>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</si>
  <si>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</si>
  <si>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</si>
  <si>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</si>
  <si>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</si>
  <si>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</si>
  <si>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</si>
  <si>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</si>
  <si>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</si>
  <si>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</si>
  <si>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</si>
  <si>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</si>
  <si>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</si>
  <si>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</si>
  <si>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</si>
  <si>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</si>
  <si>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</si>
  <si>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</si>
  <si>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</si>
  <si>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</si>
  <si>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</si>
  <si>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</si>
  <si>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</si>
  <si>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</si>
  <si>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</si>
  <si>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</si>
  <si>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</si>
  <si>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</si>
  <si>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</si>
  <si>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</si>
  <si>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</si>
  <si>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</si>
  <si>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</si>
  <si>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</si>
  <si>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</si>
  <si>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</si>
  <si>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</si>
  <si>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</si>
  <si>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</si>
  <si>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</si>
  <si>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</si>
  <si>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</si>
  <si>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</si>
  <si>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</si>
  <si>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</si>
  <si>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</si>
  <si>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</si>
  <si>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</si>
  <si>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</si>
  <si>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</si>
  <si>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</si>
  <si>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</si>
  <si>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</si>
  <si>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</si>
  <si>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</si>
  <si>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</si>
  <si>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</si>
  <si>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</si>
  <si>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</si>
  <si>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</si>
  <si>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</si>
  <si>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</si>
  <si>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</si>
  <si>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</si>
  <si>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</si>
  <si>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</si>
  <si>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</si>
  <si>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</si>
  <si>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</si>
  <si>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</si>
  <si>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</si>
  <si>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</si>
  <si>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</si>
  <si>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</si>
  <si>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</si>
  <si>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</si>
  <si>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</si>
  <si>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</si>
  <si>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</si>
  <si>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</si>
  <si>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</si>
  <si>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</si>
  <si>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</si>
  <si>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</si>
  <si>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</si>
  <si>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</si>
  <si>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</si>
  <si>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</si>
  <si>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</si>
  <si>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</si>
  <si>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</si>
  <si>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</si>
  <si>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</si>
  <si>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</si>
  <si>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</si>
  <si>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</si>
  <si>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</si>
  <si>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</si>
  <si>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</si>
  <si>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</si>
  <si>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</si>
  <si>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</si>
  <si>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</si>
  <si>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</si>
  <si>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</si>
  <si>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</si>
  <si>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</si>
  <si>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</si>
  <si>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</si>
  <si>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</si>
  <si>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</si>
  <si>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</si>
  <si>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</si>
  <si>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</si>
  <si>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</si>
  <si>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</si>
  <si>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</si>
  <si>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</si>
  <si>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</si>
  <si>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</si>
  <si>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</si>
  <si>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</si>
  <si>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</si>
  <si>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</si>
  <si>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</si>
  <si>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</si>
  <si>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</si>
  <si>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</si>
  <si>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</si>
  <si>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</si>
  <si>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</si>
  <si>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</si>
  <si>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</si>
  <si>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</si>
  <si>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</si>
  <si>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</si>
  <si>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</si>
  <si>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</si>
  <si>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</si>
  <si>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</si>
  <si>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</si>
  <si>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</si>
  <si>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</si>
  <si>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</si>
  <si>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</si>
  <si>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</si>
  <si>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</si>
  <si>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</si>
  <si>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</si>
  <si>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</si>
  <si>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</si>
  <si>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</si>
  <si>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</si>
  <si>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</si>
  <si>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</si>
  <si>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</si>
  <si>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</si>
  <si>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</si>
  <si>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</si>
  <si>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</si>
  <si>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</si>
  <si>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</si>
  <si>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</si>
  <si>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</si>
  <si>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</si>
  <si>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</si>
  <si>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</si>
  <si>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</si>
  <si>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</si>
  <si>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</si>
  <si>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</si>
  <si>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</si>
  <si>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</si>
  <si>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</si>
  <si>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</si>
  <si>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</si>
  <si>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</si>
  <si>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</si>
  <si>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</si>
  <si>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</si>
  <si>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</si>
  <si>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</si>
  <si>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</si>
  <si>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</si>
  <si>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</si>
  <si>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</si>
  <si>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</si>
  <si>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</si>
  <si>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</si>
  <si>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</si>
  <si>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</si>
  <si>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</si>
  <si>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</si>
  <si>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</si>
  <si>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</si>
  <si>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</si>
  <si>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</si>
  <si>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</si>
  <si>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</si>
  <si>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</si>
  <si>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</si>
  <si>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</si>
  <si>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</si>
  <si>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</si>
  <si>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</si>
  <si>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</si>
  <si>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</si>
  <si>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</si>
  <si>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</si>
  <si>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</si>
  <si>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</si>
  <si>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</si>
  <si>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</si>
  <si>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</si>
  <si>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</si>
  <si>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</si>
  <si>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</si>
  <si>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</si>
  <si>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</si>
  <si>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</si>
  <si>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</si>
  <si>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</si>
  <si>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</si>
  <si>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</si>
  <si>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</si>
  <si>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</si>
  <si>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</si>
  <si>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</si>
  <si>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</si>
  <si>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</si>
  <si>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</si>
  <si>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</si>
  <si>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</si>
  <si>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</si>
  <si>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</si>
  <si>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</si>
  <si>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</si>
  <si>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</si>
  <si>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</si>
  <si>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</si>
  <si>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</si>
  <si>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</si>
  <si>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</si>
  <si>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</si>
  <si>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</si>
  <si>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</si>
  <si>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</si>
  <si>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</si>
  <si>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</si>
  <si>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</si>
  <si>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</si>
  <si>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</si>
  <si>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</si>
  <si>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</si>
  <si>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</si>
  <si>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</si>
  <si>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</si>
  <si>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</si>
  <si>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</si>
  <si>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</si>
  <si>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</si>
  <si>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</si>
  <si>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</si>
  <si>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</si>
  <si>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</si>
  <si>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</si>
  <si>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</si>
  <si>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</si>
  <si>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</si>
  <si>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</si>
  <si>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</si>
  <si>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</si>
  <si>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</si>
  <si>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</si>
  <si>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</si>
  <si>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</si>
  <si>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</si>
  <si>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</si>
  <si>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</si>
  <si>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</si>
  <si>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</si>
  <si>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</si>
  <si>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</si>
  <si>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</si>
  <si>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</si>
  <si>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</si>
  <si>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</si>
  <si>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</si>
  <si>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</si>
  <si>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</si>
  <si>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</si>
  <si>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</si>
  <si>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</si>
  <si>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</si>
  <si>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</si>
  <si>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</si>
  <si>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</si>
  <si>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</si>
  <si>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</si>
  <si>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</si>
  <si>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</si>
  <si>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</si>
  <si>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</si>
  <si>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</si>
  <si>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</si>
  <si>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</si>
  <si>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</si>
  <si>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</si>
  <si>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</si>
  <si>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</si>
  <si>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</si>
  <si>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</si>
  <si>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</si>
  <si>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</si>
  <si>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</si>
  <si>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</si>
  <si>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</si>
  <si>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</si>
  <si>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</si>
  <si>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</si>
  <si>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</si>
  <si>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</si>
  <si>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</si>
  <si>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</si>
  <si>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</si>
  <si>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</si>
  <si>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</si>
  <si>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</si>
  <si>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</si>
  <si>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</si>
  <si>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</si>
  <si>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</si>
  <si>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</si>
  <si>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</si>
  <si>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</si>
  <si>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</si>
  <si>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</si>
  <si>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</si>
  <si>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</si>
  <si>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</si>
  <si>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</si>
  <si>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</si>
  <si>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</si>
  <si>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</si>
  <si>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</si>
  <si>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</si>
  <si>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</si>
  <si>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</si>
  <si>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</si>
  <si>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</si>
  <si>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</si>
  <si>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</si>
  <si>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</si>
  <si>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</si>
  <si>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</si>
  <si>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</si>
  <si>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</si>
  <si>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</si>
  <si>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</si>
  <si>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</si>
  <si>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</si>
  <si>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</si>
  <si>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</si>
  <si>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</si>
  <si>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</si>
  <si>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</si>
  <si>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</si>
  <si>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</si>
  <si>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</si>
  <si>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</si>
  <si>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</si>
  <si>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</si>
  <si>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</si>
  <si>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</si>
  <si>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</si>
  <si>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</si>
  <si>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</si>
  <si>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</si>
  <si>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</si>
  <si>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</si>
  <si>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</si>
  <si>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</si>
  <si>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</si>
  <si>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</si>
  <si>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</si>
  <si>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</si>
  <si>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</si>
  <si>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</si>
  <si>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</si>
  <si>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</si>
  <si>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</si>
  <si>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</si>
  <si>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</si>
  <si>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</si>
  <si>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</si>
  <si>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</si>
  <si>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</si>
  <si>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</si>
  <si>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</si>
  <si>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</si>
  <si>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</si>
  <si>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</si>
  <si>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</si>
  <si>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</si>
  <si>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</si>
  <si>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</si>
  <si>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</si>
  <si>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</si>
  <si>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</si>
  <si>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</si>
  <si>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</si>
  <si>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</si>
  <si>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</si>
  <si>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</si>
  <si>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</si>
  <si>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</si>
  <si>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</si>
  <si>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</si>
  <si>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</si>
  <si>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</si>
  <si>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</si>
  <si>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</si>
  <si>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</si>
  <si>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</si>
  <si>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</si>
  <si>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</si>
  <si>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</si>
  <si>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</si>
  <si>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</si>
  <si>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</si>
  <si>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</si>
  <si>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</si>
  <si>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</si>
  <si>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</si>
  <si>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</si>
  <si>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</si>
  <si>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</si>
  <si>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</si>
  <si>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</si>
  <si>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</si>
  <si>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</si>
  <si>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</si>
  <si>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</si>
  <si>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</si>
  <si>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</si>
  <si>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</si>
  <si>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</si>
  <si>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</si>
  <si>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</si>
  <si>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</si>
  <si>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</si>
  <si>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</si>
  <si>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</si>
  <si>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</si>
  <si>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</si>
  <si>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</si>
  <si>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</si>
  <si>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</si>
  <si>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</si>
  <si>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</si>
  <si>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</si>
  <si>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</si>
  <si>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</si>
  <si>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</si>
  <si>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</si>
  <si>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</si>
  <si>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</si>
  <si>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</si>
  <si>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</si>
  <si>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</si>
  <si>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</si>
  <si>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</si>
  <si>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</si>
  <si>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</si>
  <si>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</si>
  <si>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</si>
  <si>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</si>
  <si>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</si>
  <si>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</si>
  <si>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</si>
  <si>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</si>
  <si>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</si>
  <si>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</si>
  <si>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</si>
  <si>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</si>
  <si>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</si>
  <si>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</si>
  <si>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</si>
  <si>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</si>
  <si>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</si>
  <si>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</si>
  <si>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</si>
  <si>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</si>
  <si>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</si>
  <si>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</si>
  <si>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</si>
  <si>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</si>
  <si>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</si>
  <si>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</si>
  <si>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</si>
  <si>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</si>
  <si>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</si>
  <si>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</si>
  <si>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</si>
  <si>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</si>
  <si>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</si>
  <si>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</si>
  <si>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</si>
  <si>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</si>
  <si>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</si>
  <si>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</si>
  <si>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</si>
  <si>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</si>
  <si>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</si>
  <si>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</si>
  <si>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</si>
  <si>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</si>
  <si>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</si>
  <si>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</si>
  <si>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</si>
  <si>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</si>
  <si>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</si>
  <si>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</si>
  <si>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</si>
  <si>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</si>
  <si>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</si>
  <si>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</si>
  <si>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</si>
  <si>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</si>
  <si>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</si>
  <si>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</si>
  <si>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</si>
  <si>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</si>
  <si>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</si>
  <si>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</si>
  <si>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</si>
  <si>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</si>
  <si>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</si>
  <si>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</si>
  <si>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</si>
  <si>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</si>
  <si>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</si>
  <si>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</si>
  <si>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</si>
  <si>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</si>
  <si>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</si>
  <si>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</si>
  <si>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</si>
  <si>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</si>
  <si>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</si>
  <si>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</si>
  <si>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</si>
  <si>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</si>
  <si>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</si>
  <si>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</si>
  <si>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</si>
  <si>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</si>
  <si>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</si>
  <si>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</si>
  <si>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</si>
  <si>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</si>
  <si>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</si>
  <si>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</si>
  <si>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</si>
  <si>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</si>
  <si>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</si>
  <si>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</si>
  <si>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</si>
  <si>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</si>
  <si>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</si>
  <si>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</si>
  <si>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</si>
  <si>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</si>
  <si>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</si>
  <si>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</si>
  <si>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</si>
  <si>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</si>
  <si>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</si>
  <si>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</si>
  <si>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</si>
  <si>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</si>
  <si>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</si>
  <si>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</si>
  <si>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</si>
  <si>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</si>
  <si>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</si>
  <si>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</si>
  <si>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</si>
  <si>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</si>
  <si>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</si>
  <si>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</si>
  <si>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</si>
  <si>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</si>
  <si>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</si>
  <si>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</si>
  <si>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</si>
  <si>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</si>
  <si>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</si>
  <si>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</si>
  <si>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</si>
  <si>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</si>
  <si>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</si>
  <si>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</si>
  <si>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</si>
  <si>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</si>
  <si>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</si>
  <si>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</si>
  <si>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</si>
  <si>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</si>
  <si>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</si>
  <si>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</si>
  <si>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</si>
  <si>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</si>
  <si>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</si>
  <si>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</si>
  <si>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</si>
  <si>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</si>
  <si>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</si>
  <si>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</si>
  <si>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</si>
  <si>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</si>
  <si>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</si>
  <si>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</si>
  <si>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</si>
  <si>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</si>
  <si>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</si>
  <si>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</si>
  <si>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</si>
  <si>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</si>
  <si>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</si>
  <si>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</si>
  <si>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</si>
  <si>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</si>
  <si>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</si>
  <si>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</si>
  <si>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</si>
  <si>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</si>
  <si>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</si>
  <si>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</si>
  <si>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</si>
  <si>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</si>
  <si>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</si>
  <si>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</si>
  <si>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</si>
  <si>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</si>
  <si>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</si>
  <si>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</si>
  <si>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</si>
  <si>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</si>
  <si>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</si>
  <si>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</si>
  <si>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</si>
  <si>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</si>
  <si>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</si>
  <si>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</si>
  <si>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</si>
  <si>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</si>
  <si>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</si>
  <si>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</si>
  <si>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</si>
  <si>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</si>
  <si>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</si>
  <si>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</si>
  <si>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</si>
  <si>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</si>
  <si>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</si>
  <si>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</si>
  <si>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</si>
  <si>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</si>
  <si>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</si>
  <si>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</si>
  <si>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</si>
  <si>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</si>
  <si>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</si>
  <si>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</si>
  <si>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</si>
  <si>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</si>
  <si>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</si>
  <si>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</si>
  <si>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</si>
  <si>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</si>
  <si>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</si>
  <si>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</si>
  <si>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</si>
  <si>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</si>
  <si>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</si>
  <si>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</si>
  <si>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</si>
  <si>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</si>
  <si>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</si>
  <si>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</si>
  <si>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</si>
  <si>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</si>
  <si>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</si>
  <si>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</si>
  <si>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</si>
  <si>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</si>
  <si>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</si>
  <si>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</si>
  <si>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</si>
  <si>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</si>
  <si>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</si>
  <si>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</si>
  <si>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</si>
  <si>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</si>
  <si>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</si>
  <si>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</si>
  <si>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</si>
  <si>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</si>
  <si>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</si>
  <si>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</si>
  <si>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</si>
  <si>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</si>
  <si>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</si>
  <si>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</si>
  <si>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</si>
  <si>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</si>
  <si>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</si>
  <si>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</si>
  <si>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</si>
  <si>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</si>
  <si>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</si>
  <si>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</si>
  <si>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</si>
  <si>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</si>
  <si>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</si>
  <si>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</si>
  <si>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</si>
  <si>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</si>
  <si>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</si>
  <si>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</si>
  <si>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</si>
  <si>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</si>
  <si>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</si>
  <si>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</si>
  <si>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</si>
  <si>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</si>
  <si>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</si>
  <si>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</si>
  <si>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</si>
  <si>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</si>
  <si>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</si>
  <si>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</si>
  <si>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</si>
  <si>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</si>
  <si>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</si>
  <si>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</si>
  <si>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</si>
  <si>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</si>
  <si>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</si>
  <si>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</si>
  <si>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</si>
  <si>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</si>
  <si>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</si>
  <si>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</si>
  <si>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</si>
  <si>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</si>
  <si>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</si>
  <si>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</si>
  <si>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</si>
  <si>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</si>
  <si>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</si>
  <si>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</si>
  <si>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</si>
  <si>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</si>
  <si>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</si>
  <si>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</si>
  <si>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</si>
  <si>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</si>
  <si>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</si>
  <si>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</si>
  <si>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</si>
  <si>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</si>
  <si>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</si>
  <si>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</si>
  <si>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</si>
  <si>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</si>
  <si>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</si>
  <si>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</si>
  <si>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</si>
  <si>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</si>
  <si>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</si>
  <si>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</si>
  <si>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</si>
  <si>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</si>
  <si>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</si>
  <si>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</si>
  <si>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</si>
  <si>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</si>
  <si>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</si>
  <si>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</si>
  <si>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</si>
  <si>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</si>
  <si>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</si>
  <si>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</si>
  <si>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</si>
  <si>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</si>
  <si>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</si>
  <si>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</si>
  <si>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</si>
  <si>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</si>
  <si>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</si>
  <si>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</si>
  <si>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</si>
  <si>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</si>
  <si>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</si>
  <si>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</si>
  <si>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</si>
  <si>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</si>
  <si>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</si>
  <si>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</si>
  <si>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</si>
  <si>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</si>
  <si>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</si>
  <si>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</si>
  <si>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</si>
  <si>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</si>
  <si>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</si>
  <si>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</si>
  <si>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</si>
  <si>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</si>
  <si>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</si>
  <si>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</si>
  <si>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</si>
  <si>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</si>
  <si>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</si>
  <si>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</si>
  <si>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</si>
  <si>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</si>
  <si>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</si>
  <si>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</si>
  <si>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</si>
  <si>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</si>
  <si>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</si>
  <si>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</si>
  <si>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</si>
  <si>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</si>
  <si>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</si>
  <si>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</si>
  <si>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</si>
  <si>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</si>
  <si>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</si>
  <si>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</si>
  <si>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</si>
  <si>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</si>
  <si>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</si>
  <si>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</si>
  <si>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</si>
  <si>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</si>
  <si>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</si>
  <si>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</si>
  <si>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</si>
  <si>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</si>
  <si>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</si>
  <si>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</si>
  <si>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</si>
  <si>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</si>
  <si>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</si>
  <si>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</si>
  <si>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</si>
  <si>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</si>
  <si>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</si>
  <si>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</si>
  <si>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</si>
  <si>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</si>
  <si>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</si>
  <si>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</si>
  <si>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</si>
  <si>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</si>
  <si>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</si>
  <si>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</si>
  <si>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</si>
  <si>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</si>
  <si>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</si>
  <si>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</si>
  <si>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</si>
  <si>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</si>
  <si>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</si>
  <si>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</si>
  <si>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</si>
  <si>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</si>
  <si>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</si>
  <si>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</si>
  <si>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</si>
  <si>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</si>
  <si>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</si>
  <si>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</si>
  <si>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</si>
  <si>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</si>
  <si>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</si>
  <si>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</si>
  <si>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</si>
  <si>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</si>
  <si>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</si>
  <si>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</si>
  <si>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</si>
  <si>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</si>
  <si>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</si>
  <si>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</si>
  <si>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</si>
  <si>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</si>
  <si>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</si>
  <si>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</si>
  <si>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</si>
  <si>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</si>
  <si>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</si>
  <si>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</si>
  <si>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</si>
  <si>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</si>
  <si>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</si>
  <si>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</si>
  <si>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</si>
  <si>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</si>
  <si>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</si>
  <si>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</si>
  <si>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</si>
  <si>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</si>
  <si>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</si>
  <si>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</si>
  <si>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</si>
  <si>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</si>
  <si>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</si>
  <si>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</si>
  <si>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</si>
  <si>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</si>
  <si>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</si>
  <si>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</si>
  <si>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</si>
  <si>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</si>
  <si>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</si>
  <si>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</si>
  <si>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</si>
  <si>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</si>
  <si>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</si>
  <si>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</si>
  <si>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</si>
  <si>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</si>
  <si>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</si>
  <si>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</si>
  <si>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</si>
  <si>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</si>
  <si>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</si>
  <si>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</si>
  <si>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</si>
  <si>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</si>
  <si>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</si>
  <si>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</si>
  <si>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</si>
  <si>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</si>
  <si>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</si>
  <si>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</si>
  <si>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</si>
  <si>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</si>
  <si>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</si>
  <si>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</si>
  <si>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</si>
  <si>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</si>
  <si>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</si>
  <si>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</si>
  <si>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</si>
  <si>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</si>
  <si>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</si>
  <si>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</si>
  <si>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</si>
  <si>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</si>
  <si>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</si>
  <si>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</si>
  <si>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</si>
  <si>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</si>
  <si>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</si>
  <si>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</si>
  <si>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</si>
  <si>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</si>
  <si>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</si>
  <si>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</si>
  <si>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</si>
  <si>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</si>
  <si>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</si>
  <si>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</si>
  <si>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</si>
  <si>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</si>
  <si>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</si>
  <si>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</si>
  <si>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</si>
  <si>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</si>
  <si>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</si>
  <si>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</si>
  <si>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</si>
  <si>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</si>
  <si>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</si>
  <si>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</si>
  <si>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</si>
  <si>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</si>
  <si>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</si>
  <si>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</si>
  <si>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</si>
  <si>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</si>
  <si>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</si>
  <si>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</si>
  <si>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</si>
  <si>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</si>
  <si>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</si>
  <si>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</si>
  <si>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</si>
  <si>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</si>
  <si>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</si>
  <si>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</si>
  <si>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</si>
  <si>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</si>
  <si>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</si>
  <si>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</si>
  <si>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</si>
  <si>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</si>
  <si>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</si>
  <si>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</si>
  <si>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</si>
  <si>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</si>
  <si>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</si>
  <si>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</si>
  <si>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</si>
  <si>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</si>
  <si>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</si>
  <si>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</si>
  <si>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</si>
  <si>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</si>
  <si>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</si>
  <si>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</si>
  <si>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</si>
  <si>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</si>
  <si>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</si>
  <si>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</si>
  <si>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</si>
  <si>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</si>
  <si>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</si>
  <si>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</si>
  <si>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</si>
  <si>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</si>
  <si>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</si>
  <si>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</si>
  <si>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</si>
  <si>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</si>
  <si>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</si>
  <si>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</si>
  <si>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</si>
  <si>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</si>
  <si>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</si>
  <si>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</si>
  <si>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</si>
  <si>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</si>
  <si>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</si>
  <si>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</si>
  <si>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</si>
  <si>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</si>
  <si>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</si>
  <si>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</si>
  <si>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</si>
  <si>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</si>
  <si>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</si>
  <si>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</si>
  <si>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</si>
  <si>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</si>
  <si>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</si>
  <si>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</si>
  <si>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</si>
  <si>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</si>
  <si>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</si>
  <si>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</si>
  <si>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</si>
  <si>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</si>
  <si>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</si>
  <si>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</si>
  <si>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</si>
  <si>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</si>
  <si>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</si>
  <si>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</si>
  <si>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</si>
  <si>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</si>
  <si>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</si>
  <si>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</si>
  <si>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</si>
  <si>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</si>
  <si>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</si>
  <si>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</si>
  <si>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</si>
  <si>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</si>
  <si>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</si>
  <si>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</si>
  <si>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</si>
  <si>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</si>
  <si>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</si>
  <si>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</si>
  <si>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</si>
  <si>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</si>
  <si>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</si>
  <si>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</si>
  <si>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</si>
  <si>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</si>
  <si>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</si>
  <si>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</si>
  <si>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</si>
  <si>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</si>
  <si>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</si>
  <si>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</si>
  <si>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</si>
  <si>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</si>
  <si>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</si>
  <si>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</si>
  <si>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</si>
  <si>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</si>
  <si>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</si>
  <si>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</si>
  <si>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</si>
  <si>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</si>
  <si>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</si>
  <si>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</si>
  <si>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</si>
  <si>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</si>
  <si>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</si>
  <si>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</si>
  <si>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</si>
  <si>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</si>
  <si>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</si>
  <si>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</si>
  <si>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</si>
  <si>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</si>
  <si>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</si>
  <si>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</si>
  <si>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</si>
  <si>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</si>
  <si>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</si>
  <si>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</si>
  <si>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</si>
  <si>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</si>
  <si>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</si>
  <si>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</si>
  <si>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</si>
  <si>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</si>
  <si>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</si>
  <si>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</si>
  <si>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</si>
  <si>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</si>
  <si>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</si>
  <si>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</si>
  <si>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</si>
  <si>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</si>
  <si>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</si>
  <si>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</si>
  <si>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</si>
  <si>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</si>
  <si>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</si>
  <si>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</si>
  <si>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</si>
  <si>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</si>
  <si>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</si>
  <si>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</si>
  <si>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</si>
  <si>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</si>
  <si>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</si>
  <si>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</si>
  <si>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</si>
  <si>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</si>
  <si>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</si>
  <si>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</si>
  <si>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</si>
  <si>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</si>
  <si>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</si>
  <si>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</si>
  <si>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</si>
  <si>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</si>
  <si>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</si>
  <si>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</si>
  <si>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</si>
  <si>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</si>
  <si>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</si>
  <si>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</si>
  <si>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</si>
  <si>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</si>
  <si>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</si>
  <si>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</si>
  <si>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</si>
  <si>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</si>
  <si>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</si>
  <si>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</si>
  <si>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</si>
  <si>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</si>
  <si>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</si>
  <si>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</si>
  <si>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</si>
  <si>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</si>
  <si>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</si>
  <si>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</si>
  <si>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</si>
  <si>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</si>
  <si>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</si>
  <si>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</si>
  <si>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</si>
  <si>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</si>
  <si>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</si>
  <si>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</si>
  <si>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</si>
  <si>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</si>
  <si>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</si>
  <si>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</si>
  <si>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</si>
  <si>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</si>
  <si>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</si>
  <si>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</si>
  <si>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</si>
  <si>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</si>
  <si>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</si>
  <si>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</si>
  <si>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</si>
  <si>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</si>
  <si>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</si>
  <si>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</si>
  <si>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</si>
  <si>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</si>
  <si>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</si>
  <si>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</si>
  <si>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</si>
  <si>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</si>
  <si>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</si>
  <si>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</si>
  <si>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</si>
  <si>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</si>
  <si>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</si>
  <si>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</si>
  <si>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</si>
  <si>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</si>
  <si>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</si>
  <si>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</si>
  <si>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</si>
  <si>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</si>
  <si>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</si>
  <si>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</si>
  <si>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</si>
  <si>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</si>
  <si>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</si>
  <si>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</si>
  <si>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</si>
  <si>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</si>
  <si>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</si>
  <si>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</si>
  <si>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</si>
  <si>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</si>
  <si>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</si>
  <si>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</si>
  <si>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</si>
  <si>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</si>
  <si>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</si>
  <si>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</si>
  <si>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</si>
  <si>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</si>
  <si>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</si>
  <si>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</si>
  <si>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</si>
  <si>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</si>
  <si>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</si>
  <si>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</si>
  <si>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</si>
  <si>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</si>
  <si>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</si>
  <si>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</si>
  <si>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</si>
  <si>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</si>
  <si>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</si>
  <si>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</si>
  <si>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</si>
  <si>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</si>
  <si>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</si>
  <si>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</si>
  <si>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</si>
  <si>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</si>
  <si>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</si>
  <si>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</si>
  <si>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</si>
  <si>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</si>
  <si>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</si>
  <si>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</si>
  <si>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</si>
  <si>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</si>
  <si>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</si>
  <si>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</si>
  <si>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</si>
  <si>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</si>
  <si>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</si>
  <si>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</si>
  <si>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</si>
  <si>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</si>
  <si>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</si>
  <si>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</si>
  <si>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</si>
  <si>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</si>
  <si>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</si>
  <si>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</si>
  <si>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</si>
  <si>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</si>
  <si>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</si>
  <si>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</si>
  <si>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</si>
  <si>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</si>
  <si>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</si>
  <si>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</si>
  <si>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</si>
  <si>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</si>
  <si>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</si>
  <si>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</si>
  <si>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</si>
  <si>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</si>
  <si>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</si>
  <si>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</si>
  <si>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</si>
  <si>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</si>
  <si>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</si>
  <si>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</si>
  <si>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</si>
  <si>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</si>
  <si>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</si>
  <si>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</si>
  <si>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</si>
  <si>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</si>
  <si>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</si>
  <si>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</si>
  <si>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</si>
  <si>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</si>
  <si>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</si>
  <si>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</si>
  <si>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</si>
  <si>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</si>
  <si>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</si>
  <si>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</si>
  <si>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</si>
  <si>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</si>
  <si>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</si>
  <si>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</si>
  <si>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</si>
  <si>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</si>
  <si>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</si>
  <si>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</si>
  <si>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</si>
  <si>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</si>
  <si>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</si>
  <si>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</si>
  <si>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</si>
  <si>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</si>
  <si>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</si>
  <si>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</si>
  <si>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</si>
  <si>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</si>
  <si>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</si>
  <si>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</si>
  <si>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</si>
  <si>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</si>
  <si>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</si>
  <si>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</si>
  <si>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</si>
  <si>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</si>
  <si>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</si>
  <si>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</si>
  <si>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</si>
  <si>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</si>
  <si>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</si>
  <si>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</si>
  <si>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</si>
  <si>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</si>
  <si>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</si>
  <si>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</si>
  <si>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</si>
  <si>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</si>
  <si>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</si>
  <si>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</si>
  <si>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</si>
  <si>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</si>
  <si>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</si>
  <si>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</si>
  <si>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</si>
  <si>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</si>
  <si>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</si>
  <si>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</si>
  <si>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</si>
  <si>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</si>
  <si>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</si>
  <si>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</si>
  <si>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</si>
  <si>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</si>
  <si>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</si>
  <si>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</si>
  <si>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</si>
  <si>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</si>
  <si>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</si>
  <si>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</si>
  <si>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</si>
  <si>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</si>
  <si>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</si>
  <si>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</si>
  <si>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</si>
  <si>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</si>
  <si>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</si>
  <si>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</si>
  <si>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</si>
  <si>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</si>
  <si>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</si>
  <si>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</si>
  <si>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</si>
  <si>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</si>
  <si>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</si>
  <si>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</si>
  <si>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</si>
  <si>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</si>
  <si>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</si>
  <si>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</si>
  <si>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</si>
  <si>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</si>
  <si>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</si>
  <si>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</si>
  <si>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</si>
  <si>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</si>
  <si>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</si>
  <si>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</si>
  <si>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</si>
  <si>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</si>
  <si>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</si>
  <si>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</si>
  <si>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</si>
  <si>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</si>
  <si>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</si>
  <si>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</si>
  <si>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</si>
  <si>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</si>
  <si>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</si>
  <si>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</si>
  <si>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</si>
  <si>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</si>
  <si>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</si>
  <si>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</si>
  <si>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</si>
  <si>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</si>
  <si>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</si>
  <si>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</si>
  <si>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</si>
  <si>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</si>
  <si>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</si>
  <si>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</si>
  <si>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</si>
  <si>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</si>
  <si>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</si>
  <si>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</si>
  <si>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</si>
  <si>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</si>
  <si>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</si>
  <si>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</si>
  <si>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</si>
  <si>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</si>
  <si>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</si>
  <si>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</si>
  <si>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</si>
  <si>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</si>
  <si>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</si>
  <si>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</si>
  <si>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</si>
  <si>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</si>
  <si>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</si>
  <si>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</si>
  <si>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</si>
  <si>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</si>
  <si>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</si>
  <si>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</si>
  <si>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</si>
  <si>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</si>
  <si>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</si>
  <si>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</si>
  <si>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</si>
  <si>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</si>
  <si>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</si>
  <si>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</si>
  <si>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</si>
  <si>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</si>
  <si>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</si>
  <si>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</si>
  <si>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</si>
  <si>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</si>
  <si>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</si>
  <si>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</si>
  <si>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</si>
  <si>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</si>
  <si>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</si>
  <si>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</si>
  <si>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</si>
  <si>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</si>
  <si>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</si>
  <si>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</si>
  <si>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</si>
  <si>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</si>
  <si>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</si>
  <si>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</si>
  <si>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</si>
  <si>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</si>
  <si>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</si>
  <si>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</si>
  <si>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</si>
  <si>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</si>
  <si>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</si>
  <si>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</si>
  <si>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</si>
  <si>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</si>
  <si>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</si>
  <si>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</si>
  <si>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</si>
  <si>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</si>
  <si>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</si>
  <si>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</si>
  <si>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</si>
  <si>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</si>
  <si>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</si>
  <si>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</si>
  <si>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</si>
  <si>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</si>
  <si>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</si>
  <si>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</si>
  <si>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</si>
  <si>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</si>
  <si>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</si>
  <si>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</si>
  <si>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</si>
  <si>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</si>
  <si>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</si>
  <si>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</si>
  <si>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</si>
  <si>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</si>
  <si>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</si>
  <si>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</si>
  <si>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</si>
  <si>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</si>
  <si>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</si>
  <si>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</si>
  <si>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</si>
  <si>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</si>
  <si>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</si>
  <si>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</si>
  <si>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</si>
  <si>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</si>
  <si>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</si>
  <si>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</si>
  <si>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</si>
  <si>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</si>
  <si>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</si>
  <si>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</si>
  <si>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</si>
  <si>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</si>
  <si>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</si>
  <si>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</si>
  <si>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</si>
  <si>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</si>
  <si>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</si>
  <si>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</si>
  <si>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</si>
  <si>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</si>
  <si>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</si>
  <si>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</si>
  <si>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</si>
  <si>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</si>
  <si>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</si>
  <si>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</si>
  <si>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</si>
  <si>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</si>
  <si>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</si>
  <si>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</si>
  <si>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</si>
  <si>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</si>
  <si>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</si>
  <si>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</si>
  <si>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</si>
  <si>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</si>
  <si>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</si>
  <si>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</si>
  <si>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</si>
  <si>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</si>
  <si>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</si>
  <si>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</si>
  <si>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</si>
  <si>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</si>
  <si>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</si>
  <si>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</si>
  <si>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</si>
  <si>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</si>
  <si>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</si>
  <si>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</si>
  <si>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</si>
  <si>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</si>
  <si>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</si>
  <si>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</si>
  <si>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</si>
  <si>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</si>
  <si>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</si>
  <si>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</si>
  <si>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</si>
  <si>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</si>
  <si>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</si>
  <si>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</si>
  <si>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</si>
  <si>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</si>
  <si>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</si>
  <si>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</si>
  <si>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</si>
  <si>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</si>
  <si>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</si>
  <si>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</si>
  <si>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</si>
  <si>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</si>
  <si>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</si>
  <si>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</si>
  <si>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</si>
  <si>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</si>
  <si>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</si>
  <si>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</si>
  <si>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</si>
  <si>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</si>
  <si>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</si>
  <si>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</si>
  <si>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</si>
  <si>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</si>
  <si>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</si>
  <si>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</si>
  <si>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</si>
  <si>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</si>
  <si>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</si>
  <si>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</si>
  <si>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</si>
  <si>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</si>
  <si>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</si>
  <si>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</si>
  <si>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</si>
  <si>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</si>
  <si>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</si>
  <si>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</si>
  <si>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</si>
  <si>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</si>
  <si>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</si>
  <si>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</si>
  <si>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</si>
  <si>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</si>
  <si>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</si>
  <si>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</si>
  <si>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</si>
  <si>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</si>
  <si>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</si>
  <si>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</si>
  <si>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</si>
  <si>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</si>
  <si>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</si>
  <si>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</si>
  <si>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</si>
  <si>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</si>
  <si>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</si>
  <si>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</si>
  <si>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</si>
  <si>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</si>
  <si>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</si>
  <si>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</si>
  <si>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</si>
  <si>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</si>
  <si>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</si>
  <si>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</si>
  <si>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</si>
  <si>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</si>
  <si>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</si>
  <si>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</si>
  <si>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</si>
  <si>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</si>
  <si>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</si>
  <si>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</si>
  <si>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</si>
  <si>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</si>
  <si>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</si>
  <si>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</si>
  <si>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</si>
  <si>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</si>
  <si>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</si>
  <si>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</si>
  <si>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</si>
  <si>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</si>
  <si>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</si>
  <si>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</si>
  <si>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</si>
  <si>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</si>
  <si>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</si>
  <si>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</si>
  <si>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</si>
  <si>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</si>
  <si>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</si>
  <si>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</si>
  <si>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</si>
  <si>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</si>
  <si>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</si>
  <si>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</si>
  <si>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</si>
  <si>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</si>
  <si>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</si>
  <si>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</si>
  <si>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</si>
  <si>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</si>
  <si>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</si>
  <si>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</si>
  <si>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</si>
  <si>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</si>
  <si>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</si>
  <si>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</si>
  <si>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</si>
  <si>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</si>
  <si>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</si>
  <si>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</si>
  <si>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</si>
  <si>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</si>
  <si>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</si>
  <si>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</si>
  <si>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</si>
  <si>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</si>
  <si>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</si>
  <si>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</si>
  <si>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</si>
  <si>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</si>
  <si>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</si>
  <si>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</si>
  <si>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</si>
  <si>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</si>
  <si>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</si>
  <si>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</si>
  <si>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</si>
  <si>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</si>
  <si>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</si>
  <si>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</si>
  <si>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</si>
  <si>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</si>
  <si>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</si>
  <si>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</si>
  <si>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</si>
  <si>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</si>
  <si>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</si>
  <si>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</si>
  <si>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</si>
  <si>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</si>
  <si>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</si>
  <si>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</si>
  <si>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</si>
  <si>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</si>
  <si>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</si>
  <si>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</si>
  <si>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</si>
  <si>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</si>
  <si>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</si>
  <si>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</si>
  <si>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</si>
  <si>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</si>
  <si>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</si>
  <si>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</si>
  <si>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</si>
  <si>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</si>
  <si>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</si>
  <si>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</si>
  <si>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</si>
  <si>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</si>
  <si>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</si>
  <si>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</si>
  <si>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</si>
  <si>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</si>
  <si>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</si>
  <si>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</si>
  <si>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</si>
  <si>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</si>
  <si>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</si>
  <si>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</si>
  <si>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</si>
  <si>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</si>
  <si>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</si>
  <si>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</si>
  <si>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</si>
  <si>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</si>
  <si>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</si>
  <si>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</si>
  <si>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</si>
  <si>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</si>
  <si>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</si>
  <si>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</si>
  <si>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</si>
  <si>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</si>
  <si>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</si>
  <si>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</si>
  <si>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</si>
  <si>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</si>
  <si>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</si>
  <si>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</si>
  <si>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</si>
  <si>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</si>
  <si>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</si>
  <si>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</si>
  <si>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</si>
  <si>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</si>
  <si>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</si>
  <si>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</si>
  <si>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</si>
  <si>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</si>
  <si>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</si>
  <si>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</si>
  <si>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</si>
  <si>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</si>
  <si>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</si>
  <si>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</si>
  <si>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</si>
  <si>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</si>
  <si>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</si>
  <si>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</si>
  <si>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</si>
  <si>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</si>
  <si>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</si>
  <si>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</si>
  <si>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</si>
  <si>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</si>
  <si>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</si>
  <si>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</si>
  <si>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</si>
  <si>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</si>
  <si>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</si>
  <si>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</si>
  <si>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</si>
  <si>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</si>
  <si>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</si>
  <si>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</si>
  <si>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</si>
  <si>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</si>
  <si>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</si>
  <si>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</si>
  <si>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</si>
  <si>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</si>
  <si>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</si>
  <si>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</si>
  <si>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</si>
  <si>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</si>
  <si>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</si>
  <si>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</si>
  <si>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</si>
  <si>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</si>
  <si>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</si>
  <si>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</si>
  <si>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</si>
  <si>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</si>
  <si>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</si>
  <si>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</si>
  <si>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</si>
  <si>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</si>
  <si>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</si>
  <si>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</si>
  <si>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</si>
  <si>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</si>
  <si>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</si>
  <si>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</si>
  <si>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</si>
  <si>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</si>
  <si>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</si>
  <si>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</si>
  <si>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</si>
  <si>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</si>
  <si>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</si>
  <si>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</si>
  <si>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</si>
  <si>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</si>
  <si>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</si>
  <si>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</si>
  <si>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</si>
  <si>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</si>
  <si>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</si>
  <si>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</si>
  <si>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</si>
  <si>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</si>
  <si>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</si>
  <si>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</si>
  <si>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</si>
  <si>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</si>
  <si>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</si>
  <si>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</si>
  <si>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</si>
  <si>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</si>
  <si>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</si>
  <si>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</si>
  <si>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</si>
  <si>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</si>
  <si>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</si>
  <si>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</si>
  <si>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</si>
  <si>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</si>
  <si>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</si>
  <si>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</si>
  <si>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</si>
  <si>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</si>
  <si>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</si>
  <si>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</si>
  <si>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</si>
  <si>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</si>
  <si>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</si>
  <si>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</si>
  <si>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</si>
  <si>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</si>
  <si>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</si>
  <si>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</si>
  <si>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</si>
  <si>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</si>
  <si>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</si>
  <si>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</si>
  <si>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</si>
  <si>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</si>
  <si>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</si>
  <si>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</si>
  <si>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</si>
  <si>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</si>
  <si>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</si>
  <si>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</si>
  <si>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</si>
  <si>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</si>
  <si>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</si>
  <si>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</si>
  <si>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</si>
  <si>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</si>
  <si>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</si>
  <si>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</si>
  <si>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</si>
  <si>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</si>
  <si>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</si>
  <si>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</si>
  <si>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</si>
  <si>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</si>
  <si>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</si>
  <si>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</si>
  <si>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</si>
  <si>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</si>
  <si>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</si>
  <si>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</si>
  <si>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</si>
  <si>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</si>
  <si>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</si>
  <si>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</si>
  <si>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</si>
  <si>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</si>
  <si>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</si>
  <si>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</si>
  <si>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</si>
  <si>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</si>
  <si>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</si>
  <si>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</si>
  <si>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</si>
  <si>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</si>
  <si>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</si>
  <si>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</si>
  <si>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</si>
  <si>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</si>
  <si>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</si>
  <si>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</si>
  <si>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</si>
  <si>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</si>
  <si>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</si>
  <si>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</si>
  <si>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</si>
  <si>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</si>
  <si>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</si>
  <si>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</si>
  <si>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</si>
  <si>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</si>
  <si>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</si>
  <si>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</si>
  <si>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</si>
  <si>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</si>
  <si>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</si>
  <si>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</si>
  <si>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</si>
  <si>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</si>
  <si>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</si>
  <si>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</si>
  <si>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</si>
  <si>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</si>
  <si>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</si>
  <si>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</si>
  <si>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</si>
  <si>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</si>
  <si>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</si>
  <si>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</si>
  <si>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</si>
  <si>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</si>
  <si>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</si>
  <si>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</si>
  <si>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</si>
  <si>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</si>
  <si>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</si>
  <si>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</si>
  <si>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</si>
  <si>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</si>
  <si>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</si>
  <si>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</si>
  <si>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</si>
  <si>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</si>
  <si>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</si>
  <si>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</si>
  <si>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</si>
  <si>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</si>
  <si>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</si>
  <si>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</si>
  <si>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</si>
  <si>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</si>
  <si>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</si>
  <si>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</si>
  <si>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</si>
  <si>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</si>
  <si>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</si>
  <si>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</si>
  <si>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</si>
  <si>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</si>
  <si>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</si>
  <si>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</si>
  <si>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</si>
  <si>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</si>
  <si>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</si>
  <si>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</si>
  <si>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</si>
  <si>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</si>
  <si>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</si>
  <si>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</si>
  <si>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</si>
  <si>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</si>
  <si>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</si>
  <si>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</si>
  <si>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</si>
  <si>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</si>
  <si>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</si>
  <si>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</si>
  <si>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</si>
  <si>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</si>
  <si>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</si>
  <si>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</si>
  <si>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</si>
  <si>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</si>
  <si>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</si>
  <si>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</si>
  <si>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</si>
  <si>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</si>
  <si>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</si>
  <si>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</si>
  <si>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</si>
  <si>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</si>
  <si>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</si>
  <si>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</si>
  <si>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</si>
  <si>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</si>
  <si>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</si>
  <si>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</si>
  <si>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</si>
  <si>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</si>
  <si>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</si>
  <si>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</si>
  <si>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</si>
  <si>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</si>
  <si>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</si>
  <si>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</si>
  <si>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</si>
  <si>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</si>
  <si>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</si>
  <si>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</si>
  <si>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</si>
  <si>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</si>
  <si>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</si>
  <si>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</si>
  <si>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</si>
  <si>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</si>
  <si>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</si>
  <si>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</si>
  <si>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</si>
  <si>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</si>
  <si>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</si>
  <si>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</si>
  <si>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</si>
  <si>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</si>
  <si>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</si>
  <si>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</si>
  <si>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</si>
  <si>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</si>
  <si>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</si>
  <si>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</si>
  <si>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</si>
  <si>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</si>
  <si>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</si>
  <si>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</si>
  <si>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</si>
  <si>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</si>
  <si>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</si>
  <si>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</si>
  <si>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</si>
  <si>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</si>
  <si>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</si>
  <si>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</si>
  <si>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</si>
  <si>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</si>
  <si>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</si>
  <si>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</si>
  <si>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</si>
  <si>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</si>
  <si>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</si>
  <si>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</si>
  <si>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</si>
  <si>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</si>
  <si>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</si>
  <si>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</si>
  <si>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</si>
  <si>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</si>
  <si>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</si>
  <si>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</si>
  <si>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</si>
  <si>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</si>
  <si>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</si>
  <si>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</si>
  <si>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</si>
  <si>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</si>
  <si>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</si>
  <si>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</si>
  <si>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</si>
  <si>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</si>
  <si>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</si>
  <si>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</si>
  <si>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</si>
  <si>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</si>
  <si>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</si>
  <si>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</si>
  <si>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</si>
  <si>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</si>
  <si>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</si>
  <si>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</si>
  <si>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</si>
  <si>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</si>
  <si>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</si>
  <si>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</si>
  <si>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</si>
  <si>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</si>
  <si>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</si>
  <si>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</si>
  <si>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</si>
  <si>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</si>
  <si>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</si>
  <si>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</si>
  <si>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</si>
  <si>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</si>
  <si>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</si>
  <si>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</si>
  <si>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</si>
  <si>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</si>
  <si>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</si>
  <si>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</si>
  <si>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</si>
  <si>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</si>
  <si>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</si>
  <si>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</si>
  <si>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</si>
  <si>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</si>
  <si>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</si>
  <si>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</si>
  <si>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</si>
  <si>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</si>
  <si>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</si>
  <si>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</si>
  <si>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</si>
  <si>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</si>
  <si>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</si>
  <si>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</si>
  <si>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</si>
  <si>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</si>
  <si>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</si>
  <si>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</si>
  <si>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</si>
  <si>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</si>
  <si>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</si>
  <si>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</si>
  <si>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</si>
  <si>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</si>
  <si>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</si>
  <si>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</si>
  <si>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</si>
  <si>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</si>
  <si>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</si>
  <si>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</si>
  <si>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</si>
  <si>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</si>
  <si>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</si>
  <si>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</si>
  <si>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</si>
  <si>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</si>
  <si>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</si>
  <si>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</si>
  <si>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</si>
  <si>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</si>
  <si>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</si>
  <si>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</si>
  <si>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</si>
  <si>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</si>
  <si>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</si>
  <si>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</si>
  <si>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</si>
  <si>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</si>
  <si>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</si>
  <si>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</si>
  <si>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</si>
  <si>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</si>
  <si>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</si>
  <si>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</si>
  <si>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</si>
  <si>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</si>
  <si>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</si>
  <si>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</si>
  <si>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</si>
  <si>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</si>
  <si>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</si>
  <si>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</si>
  <si>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</si>
  <si>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</si>
  <si>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</si>
  <si>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</si>
  <si>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</si>
  <si>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</si>
  <si>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</si>
  <si>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</si>
  <si>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</si>
  <si>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</si>
  <si>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</si>
  <si>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</si>
  <si>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</si>
  <si>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</si>
  <si>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</si>
  <si>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</si>
  <si>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</si>
  <si>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</si>
  <si>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</si>
  <si>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</si>
  <si>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</si>
  <si>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</si>
  <si>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</si>
  <si>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</si>
  <si>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</si>
  <si>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</si>
  <si>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</si>
  <si>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</si>
  <si>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</si>
  <si>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</si>
  <si>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</si>
  <si>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</si>
  <si>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</si>
  <si>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</si>
  <si>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</si>
  <si>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</si>
  <si>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</si>
  <si>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</si>
  <si>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</si>
  <si>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</si>
  <si>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</si>
  <si>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</si>
  <si>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</si>
  <si>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</si>
  <si>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</si>
  <si>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</si>
  <si>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</si>
  <si>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</si>
  <si>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</si>
  <si>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</si>
  <si>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</si>
  <si>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</si>
  <si>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</si>
  <si>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</si>
  <si>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</si>
  <si>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</si>
  <si>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</si>
  <si>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</si>
  <si>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</si>
  <si>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</si>
  <si>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</si>
  <si>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</si>
  <si>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</si>
  <si>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</si>
  <si>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</si>
  <si>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</si>
  <si>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</si>
  <si>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</si>
  <si>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</si>
  <si>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</si>
  <si>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</si>
  <si>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</si>
  <si>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</si>
  <si>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</si>
  <si>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</si>
  <si>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</si>
  <si>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</si>
  <si>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</si>
  <si>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</si>
  <si>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</si>
  <si>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</si>
  <si>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</si>
  <si>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</si>
  <si>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</si>
  <si>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</si>
  <si>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</si>
  <si>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</si>
  <si>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</si>
  <si>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</si>
  <si>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</si>
  <si>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</si>
  <si>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</si>
  <si>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</si>
  <si>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</si>
  <si>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</si>
  <si>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</si>
  <si>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</si>
  <si>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</si>
  <si>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</si>
  <si>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</si>
  <si>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</si>
  <si>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</si>
  <si>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</si>
  <si>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</si>
  <si>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</si>
  <si>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</si>
  <si>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</si>
  <si>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</si>
  <si>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</si>
  <si>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</si>
  <si>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</si>
  <si>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</si>
  <si>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</si>
  <si>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</si>
  <si>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</si>
  <si>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</si>
  <si>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</si>
  <si>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</si>
  <si>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</si>
  <si>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</si>
  <si>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</si>
  <si>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</si>
  <si>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</si>
  <si>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</si>
  <si>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</si>
  <si>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</si>
  <si>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</si>
  <si>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</si>
  <si>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</si>
  <si>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</si>
  <si>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</si>
  <si>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</si>
  <si>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</si>
  <si>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</si>
  <si>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</si>
  <si>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</si>
  <si>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</si>
  <si>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</si>
  <si>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</si>
  <si>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</si>
  <si>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</si>
  <si>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</si>
  <si>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</si>
  <si>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</si>
  <si>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</si>
  <si>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</si>
  <si>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</si>
  <si>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</si>
  <si>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</si>
  <si>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</si>
  <si>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</si>
  <si>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</si>
  <si>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</si>
  <si>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</si>
  <si>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</si>
  <si>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</si>
  <si>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</si>
  <si>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</si>
  <si>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</si>
  <si>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</si>
  <si>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</si>
  <si>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</si>
  <si>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</si>
  <si>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</si>
  <si>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</si>
  <si>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</si>
  <si>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</si>
  <si>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</si>
  <si>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</si>
  <si>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</si>
  <si>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</si>
  <si>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</si>
  <si>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</si>
  <si>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</si>
  <si>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</si>
  <si>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</si>
  <si>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</si>
  <si>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</si>
  <si>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</si>
  <si>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</si>
  <si>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</si>
  <si>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</si>
  <si>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</si>
  <si>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</si>
  <si>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</si>
  <si>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</si>
  <si>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</si>
  <si>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</si>
  <si>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</si>
  <si>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</si>
  <si>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</si>
  <si>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</si>
  <si>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</si>
  <si>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</si>
  <si>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</si>
  <si>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</si>
  <si>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</si>
  <si>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</si>
  <si>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</si>
  <si>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</si>
  <si>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</si>
  <si>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</si>
  <si>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</si>
  <si>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</si>
  <si>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</si>
  <si>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</si>
  <si>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</si>
  <si>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</si>
  <si>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</si>
  <si>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</si>
  <si>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</si>
  <si>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</si>
  <si>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</si>
  <si>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</si>
  <si>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</si>
  <si>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</si>
  <si>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</si>
  <si>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</si>
  <si>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</si>
  <si>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</si>
  <si>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</si>
  <si>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</si>
  <si>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</si>
  <si>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</si>
  <si>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</si>
  <si>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</si>
  <si>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</si>
  <si>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</si>
  <si>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</si>
  <si>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</si>
  <si>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</si>
  <si>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</si>
  <si>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</si>
  <si>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</si>
  <si>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</si>
  <si>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</si>
  <si>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</si>
  <si>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</si>
  <si>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</si>
  <si>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</si>
  <si>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</si>
  <si>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</si>
  <si>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</si>
  <si>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</si>
  <si>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</si>
  <si>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</si>
  <si>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</si>
  <si>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</si>
  <si>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</si>
  <si>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</si>
  <si>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</si>
  <si>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</si>
  <si>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</si>
  <si>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</si>
  <si>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</si>
  <si>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</si>
  <si>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</si>
  <si>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</si>
  <si>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</si>
  <si>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</si>
  <si>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</si>
  <si>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</si>
  <si>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</si>
  <si>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</si>
  <si>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</si>
  <si>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</si>
  <si>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</si>
  <si>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</si>
  <si>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</si>
  <si>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</si>
  <si>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</si>
  <si>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</si>
  <si>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</si>
  <si>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</si>
  <si>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</si>
  <si>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</si>
  <si>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</si>
  <si>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</si>
  <si>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</si>
  <si>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</si>
  <si>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</si>
  <si>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</si>
  <si>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</si>
  <si>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</si>
  <si>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</si>
  <si>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</si>
  <si>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</si>
  <si>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</si>
  <si>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</si>
  <si>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</si>
  <si>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</si>
  <si>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</si>
  <si>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</si>
  <si>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</si>
  <si>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</si>
  <si>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</si>
  <si>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</si>
  <si>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</si>
  <si>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</si>
  <si>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</si>
  <si>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</si>
  <si>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</si>
  <si>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</si>
  <si>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</si>
  <si>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</si>
  <si>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</si>
  <si>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</si>
  <si>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</si>
  <si>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</si>
  <si>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</si>
  <si>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</si>
  <si>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</si>
  <si>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</si>
  <si>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</si>
  <si>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</si>
  <si>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</si>
  <si>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</si>
  <si>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</si>
  <si>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</si>
  <si>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</si>
  <si>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</si>
  <si>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</si>
  <si>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</si>
  <si>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</si>
  <si>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</si>
  <si>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</si>
  <si>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</si>
  <si>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</si>
  <si>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</si>
  <si>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</si>
  <si>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</si>
  <si>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</si>
  <si>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</si>
  <si>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</si>
  <si>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</si>
  <si>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</si>
  <si>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</si>
  <si>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</si>
  <si>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</si>
  <si>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</si>
  <si>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</si>
  <si>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</si>
  <si>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</si>
  <si>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</si>
  <si>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</si>
  <si>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</si>
  <si>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</si>
  <si>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</si>
  <si>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</si>
  <si>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</si>
  <si>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</si>
  <si>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</si>
  <si>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</si>
  <si>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</si>
  <si>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</si>
  <si>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</si>
  <si>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</si>
  <si>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</si>
  <si>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</si>
  <si>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</si>
  <si>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</si>
  <si>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</si>
  <si>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</si>
  <si>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</si>
  <si>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</si>
  <si>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</si>
  <si>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</si>
  <si>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</si>
  <si>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</si>
  <si>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</si>
  <si>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</si>
  <si>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</si>
  <si>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</si>
  <si>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</si>
  <si>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</si>
  <si>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</si>
  <si>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</si>
  <si>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</si>
  <si>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</si>
  <si>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</si>
  <si>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</si>
  <si>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</si>
  <si>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</si>
  <si>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</si>
  <si>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</si>
  <si>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</si>
  <si>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</si>
  <si>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</si>
  <si>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</si>
  <si>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</si>
  <si>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</si>
  <si>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</si>
  <si>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</si>
  <si>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</si>
  <si>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</si>
  <si>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</si>
  <si>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</si>
  <si>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</si>
  <si>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</si>
  <si>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</si>
  <si>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</si>
  <si>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</si>
  <si>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</si>
  <si>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</si>
  <si>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</si>
  <si>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</si>
  <si>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</si>
  <si>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</si>
  <si>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</si>
  <si>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</si>
  <si>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</si>
  <si>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</si>
  <si>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</si>
  <si>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</si>
  <si>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</si>
  <si>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</si>
  <si>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</si>
  <si>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</si>
  <si>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</si>
  <si>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</si>
  <si>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</si>
  <si>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</si>
  <si>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</si>
  <si>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</si>
  <si>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</si>
  <si>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</si>
  <si>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</si>
  <si>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</si>
  <si>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</si>
  <si>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</si>
  <si>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</si>
  <si>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</si>
  <si>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</si>
  <si>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</si>
  <si>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</si>
  <si>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</si>
  <si>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</si>
  <si>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</si>
  <si>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</si>
  <si>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</si>
  <si>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</si>
  <si>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</si>
  <si>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</si>
  <si>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</si>
  <si>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</si>
  <si>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</si>
  <si>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</si>
  <si>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</si>
  <si>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</si>
  <si>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</si>
  <si>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</si>
  <si>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</si>
  <si>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</si>
  <si>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</si>
  <si>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</si>
  <si>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</si>
  <si>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</si>
  <si>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</si>
  <si>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</si>
  <si>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</si>
  <si>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</si>
  <si>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</si>
  <si>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</si>
  <si>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</si>
  <si>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</si>
  <si>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</si>
  <si>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</si>
  <si>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</si>
  <si>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</si>
  <si>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</si>
  <si>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</si>
  <si>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</si>
  <si>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</si>
  <si>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</si>
  <si>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</si>
  <si>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</si>
  <si>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</si>
  <si>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</si>
  <si>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</si>
  <si>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</si>
  <si>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</si>
  <si>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</si>
  <si>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</si>
  <si>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</si>
  <si>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</si>
  <si>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</si>
  <si>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</si>
  <si>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</si>
  <si>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</si>
  <si>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</si>
  <si>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</si>
  <si>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</si>
  <si>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</si>
  <si>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</si>
  <si>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</si>
  <si>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</si>
  <si>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</si>
  <si>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</si>
  <si>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</si>
  <si>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</si>
  <si>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</si>
  <si>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</si>
  <si>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</si>
  <si>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</si>
  <si>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</si>
  <si>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</si>
  <si>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</si>
  <si>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</si>
  <si>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</si>
  <si>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</si>
  <si>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</si>
  <si>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</si>
  <si>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</si>
  <si>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</si>
  <si>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</si>
  <si>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</si>
  <si>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</si>
  <si>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</si>
  <si>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</si>
  <si>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</si>
  <si>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</si>
  <si>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</si>
  <si>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</si>
  <si>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</si>
  <si>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</si>
  <si>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</si>
  <si>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</si>
  <si>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</si>
  <si>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</si>
  <si>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</si>
  <si>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</si>
  <si>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</si>
  <si>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</si>
  <si>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</si>
  <si>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</si>
  <si>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</si>
  <si>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</si>
  <si>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</si>
  <si>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</si>
  <si>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</si>
  <si>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</si>
  <si>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</si>
  <si>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</si>
  <si>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</si>
  <si>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</si>
  <si>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</si>
  <si>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</si>
  <si>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</si>
  <si>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</si>
  <si>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</si>
  <si>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</si>
  <si>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</si>
  <si>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</si>
  <si>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</si>
  <si>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</si>
  <si>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</si>
  <si>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</si>
  <si>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</si>
  <si>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</si>
  <si>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</si>
  <si>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</si>
  <si>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</si>
  <si>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</si>
  <si>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</si>
  <si>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</si>
  <si>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</si>
  <si>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</si>
  <si>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</si>
  <si>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</si>
  <si>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</si>
  <si>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</si>
  <si>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</si>
  <si>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</si>
  <si>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</si>
  <si>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</si>
  <si>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</si>
  <si>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</si>
  <si>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</si>
  <si>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</si>
  <si>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</si>
  <si>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</si>
  <si>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</si>
  <si>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</si>
  <si>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</si>
  <si>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</si>
  <si>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</si>
  <si>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</si>
  <si>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</si>
  <si>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</si>
  <si>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</si>
  <si>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</si>
  <si>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</si>
  <si>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</si>
  <si>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</si>
  <si>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</si>
  <si>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</si>
  <si>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</si>
  <si>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</si>
  <si>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</si>
  <si>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</si>
  <si>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</si>
  <si>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</si>
  <si>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</si>
  <si>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</si>
  <si>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</si>
  <si>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</si>
  <si>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</si>
  <si>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</si>
  <si>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</si>
  <si>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</si>
  <si>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</si>
  <si>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</si>
  <si>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</si>
  <si>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</si>
  <si>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</si>
  <si>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</si>
  <si>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</si>
  <si>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</si>
  <si>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</si>
  <si>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</si>
  <si>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</si>
  <si>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</si>
  <si>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</si>
  <si>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</si>
  <si>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</si>
  <si>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</si>
  <si>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</si>
  <si>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</si>
  <si>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</si>
  <si>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</si>
  <si>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</si>
  <si>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</si>
  <si>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</si>
  <si>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</si>
  <si>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</si>
  <si>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</si>
  <si>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</si>
  <si>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</si>
  <si>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</si>
  <si>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</si>
  <si>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</si>
  <si>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</si>
  <si>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</si>
  <si>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</si>
  <si>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</si>
  <si>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</si>
  <si>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</si>
  <si>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</si>
  <si>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</si>
  <si>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</si>
  <si>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</si>
  <si>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</si>
  <si>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</si>
  <si>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</si>
  <si>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</si>
  <si>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</si>
  <si>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</si>
  <si>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</si>
  <si>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</si>
  <si>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</si>
  <si>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</si>
  <si>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</si>
  <si>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</si>
  <si>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</si>
  <si>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</si>
  <si>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</si>
  <si>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</si>
  <si>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</si>
  <si>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</si>
  <si>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</si>
  <si>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</si>
  <si>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</si>
  <si>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</si>
  <si>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</si>
  <si>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</si>
  <si>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</si>
  <si>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</si>
  <si>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</si>
  <si>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</si>
  <si>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</si>
  <si>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</si>
  <si>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</si>
  <si>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</si>
  <si>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</si>
  <si>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</si>
  <si>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</si>
  <si>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</si>
  <si>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</si>
  <si>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</si>
  <si>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</si>
  <si>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</si>
  <si>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</si>
  <si>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</si>
  <si>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</si>
  <si>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</si>
  <si>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</si>
  <si>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</si>
  <si>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</si>
  <si>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</si>
  <si>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</si>
  <si>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</si>
  <si>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</si>
  <si>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</si>
  <si>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</si>
  <si>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</si>
  <si>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</si>
  <si>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</si>
  <si>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</si>
  <si>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</si>
  <si>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</si>
  <si>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</si>
  <si>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</si>
  <si>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</si>
  <si>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</si>
  <si>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</si>
  <si>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</si>
  <si>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</si>
  <si>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</si>
  <si>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</si>
  <si>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</si>
  <si>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</si>
  <si>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</si>
  <si>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</si>
  <si>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</si>
  <si>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</si>
  <si>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</si>
  <si>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</si>
  <si>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</si>
  <si>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</si>
  <si>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</si>
  <si>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</si>
  <si>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</si>
  <si>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</si>
  <si>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</si>
  <si>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</si>
  <si>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</si>
  <si>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</si>
  <si>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</si>
  <si>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</si>
  <si>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</si>
  <si>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</si>
  <si>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</si>
  <si>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</si>
  <si>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</si>
  <si>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</si>
  <si>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</si>
  <si>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</si>
  <si>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</si>
  <si>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</si>
  <si>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</si>
  <si>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</si>
  <si>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</si>
  <si>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</si>
  <si>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</si>
  <si>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</si>
  <si>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</si>
  <si>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</si>
  <si>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</si>
  <si>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</si>
  <si>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</si>
  <si>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</si>
  <si>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</si>
  <si>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</si>
  <si>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</si>
  <si>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</si>
  <si>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</si>
  <si>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</si>
  <si>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</si>
  <si>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</si>
  <si>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</si>
  <si>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</si>
  <si>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</si>
  <si>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</si>
  <si>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</si>
  <si>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</si>
  <si>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</si>
  <si>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</si>
  <si>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</si>
  <si>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</si>
  <si>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</si>
  <si>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</si>
  <si>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</si>
  <si>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</si>
  <si>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</si>
  <si>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</si>
  <si>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</si>
  <si>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</si>
  <si>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</si>
  <si>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</si>
  <si>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</si>
  <si>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</si>
  <si>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</si>
  <si>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</si>
  <si>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</si>
  <si>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</si>
  <si>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</si>
  <si>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</si>
  <si>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</si>
  <si>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</si>
  <si>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</si>
  <si>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</si>
  <si>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</si>
  <si>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</si>
  <si>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</si>
  <si>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</si>
  <si>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</si>
  <si>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</si>
  <si>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</si>
  <si>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</si>
  <si>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</si>
  <si>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</si>
  <si>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</si>
  <si>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</si>
  <si>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</si>
  <si>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</si>
  <si>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</si>
  <si>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</si>
  <si>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</si>
  <si>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</si>
  <si>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</si>
  <si>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</si>
  <si>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</si>
  <si>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</si>
  <si>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</si>
  <si>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</si>
  <si>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</si>
  <si>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</si>
  <si>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</si>
  <si>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</si>
  <si>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</si>
  <si>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</si>
  <si>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</si>
  <si>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</si>
  <si>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</si>
  <si>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</si>
  <si>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</si>
  <si>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</si>
  <si>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</si>
  <si>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</si>
  <si>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</si>
  <si>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</si>
  <si>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</si>
  <si>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</si>
  <si>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</si>
  <si>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</si>
  <si>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</si>
  <si>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</si>
  <si>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</si>
  <si>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</si>
  <si>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</si>
  <si>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</si>
  <si>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</si>
  <si>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</si>
  <si>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</si>
  <si>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</si>
  <si>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</si>
  <si>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</si>
  <si>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</si>
  <si>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</si>
  <si>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</si>
  <si>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</si>
  <si>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</si>
  <si>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</si>
  <si>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</si>
  <si>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</si>
  <si>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</si>
  <si>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</si>
  <si>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</si>
  <si>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</si>
  <si>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</si>
  <si>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</si>
  <si>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</si>
  <si>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</si>
  <si>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</si>
  <si>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</si>
  <si>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</si>
  <si>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</si>
  <si>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</si>
  <si>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</si>
  <si>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</si>
  <si>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</si>
  <si>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</si>
  <si>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</si>
  <si>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</si>
  <si>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</si>
  <si>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</si>
  <si>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</si>
  <si>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</si>
  <si>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</si>
  <si>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</si>
  <si>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</si>
  <si>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</si>
  <si>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</si>
  <si>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</si>
  <si>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</si>
  <si>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</si>
  <si>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</si>
  <si>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</si>
  <si>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</si>
  <si>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</si>
  <si>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</si>
  <si>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</si>
  <si>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</si>
  <si>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</si>
  <si>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</si>
  <si>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</si>
  <si>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</si>
  <si>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</si>
  <si>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</si>
  <si>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</si>
  <si>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</si>
  <si>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</si>
  <si>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</si>
  <si>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</si>
  <si>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</si>
  <si>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</si>
  <si>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</si>
  <si>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</si>
  <si>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</si>
  <si>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</si>
  <si>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</si>
  <si>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</si>
  <si>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</si>
  <si>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</si>
  <si>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</si>
  <si>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</si>
  <si>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</si>
  <si>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</si>
  <si>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</si>
  <si>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</si>
  <si>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</si>
  <si>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</si>
  <si>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</si>
  <si>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</si>
  <si>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</si>
  <si>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</si>
  <si>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</si>
  <si>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</si>
  <si>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</si>
  <si>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</si>
  <si>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</si>
  <si>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</si>
  <si>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</si>
  <si>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</si>
  <si>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</si>
  <si>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</si>
  <si>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</si>
  <si>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</si>
  <si>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</si>
  <si>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</si>
  <si>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</si>
  <si>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</si>
  <si>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</si>
  <si>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</si>
  <si>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</si>
  <si>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</si>
  <si>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</si>
  <si>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</si>
  <si>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</si>
  <si>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</si>
  <si>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</si>
  <si>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</si>
  <si>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</si>
  <si>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</si>
  <si>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</si>
  <si>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</si>
  <si>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</si>
  <si>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</si>
  <si>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</si>
  <si>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</si>
  <si>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</si>
  <si>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</si>
  <si>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</si>
  <si>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</si>
  <si>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</si>
  <si>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</si>
  <si>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</si>
  <si>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</si>
  <si>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</si>
  <si>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</si>
  <si>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</si>
  <si>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</si>
  <si>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</si>
  <si>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</si>
  <si>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</si>
  <si>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</si>
  <si>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</si>
  <si>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</si>
  <si>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</si>
  <si>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</si>
  <si>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</si>
  <si>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</si>
  <si>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</si>
  <si>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</si>
  <si>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</si>
  <si>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</si>
  <si>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</si>
  <si>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</si>
  <si>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</si>
  <si>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</si>
  <si>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</si>
  <si>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</si>
  <si>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</si>
  <si>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</si>
  <si>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</si>
  <si>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</si>
  <si>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</si>
  <si>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</si>
  <si>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</si>
  <si>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</si>
  <si>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</si>
  <si>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</si>
  <si>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</si>
  <si>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</si>
  <si>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</si>
  <si>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</si>
  <si>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</si>
  <si>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</si>
  <si>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</si>
  <si>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</si>
  <si>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</si>
  <si>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</si>
  <si>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</si>
  <si>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</si>
  <si>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</si>
  <si>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</si>
  <si>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</si>
  <si>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</si>
  <si>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</si>
  <si>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</si>
  <si>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</si>
  <si>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</si>
  <si>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</si>
  <si>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</si>
  <si>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</si>
  <si>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</si>
  <si>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</si>
  <si>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</si>
  <si>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</si>
  <si>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</si>
  <si>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</si>
  <si>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</si>
  <si>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</si>
  <si>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</si>
  <si>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</si>
  <si>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</si>
  <si>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</si>
  <si>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</si>
  <si>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</si>
  <si>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</si>
  <si>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</si>
  <si>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</si>
  <si>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</si>
  <si>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</si>
  <si>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</si>
  <si>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</si>
  <si>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</si>
  <si>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</si>
  <si>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</si>
  <si>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</si>
  <si>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</si>
  <si>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</si>
  <si>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</si>
  <si>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</si>
  <si>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</si>
  <si>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</si>
  <si>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</si>
  <si>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</si>
  <si>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</si>
  <si>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</si>
  <si>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</si>
  <si>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</si>
  <si>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</si>
  <si>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</si>
  <si>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</si>
  <si>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</si>
  <si>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</si>
  <si>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</si>
  <si>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</si>
  <si>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</si>
  <si>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</si>
  <si>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</si>
  <si>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</si>
  <si>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</si>
  <si>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</si>
  <si>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</si>
  <si>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</si>
  <si>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</si>
  <si>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</si>
  <si>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</si>
  <si>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</si>
  <si>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</si>
  <si>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</si>
  <si>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</si>
  <si>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</si>
  <si>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</si>
  <si>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</si>
  <si>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</si>
  <si>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</si>
  <si>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</si>
  <si>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</si>
  <si>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</si>
  <si>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</si>
  <si>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</si>
  <si>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</si>
  <si>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</si>
  <si>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</si>
  <si>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</si>
  <si>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</si>
  <si>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</si>
  <si>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</si>
  <si>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</si>
  <si>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</si>
  <si>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</si>
  <si>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</si>
  <si>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</si>
  <si>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</si>
  <si>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</si>
  <si>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</si>
  <si>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</si>
  <si>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</si>
  <si>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</si>
  <si>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</si>
  <si>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</si>
  <si>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</si>
  <si>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</si>
  <si>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</si>
  <si>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</si>
  <si>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</si>
  <si>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</si>
  <si>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</si>
  <si>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</si>
  <si>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</si>
  <si>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</si>
  <si>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</si>
  <si>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</si>
  <si>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</si>
  <si>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</si>
  <si>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</si>
  <si>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</si>
  <si>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</si>
  <si>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</si>
  <si>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</si>
  <si>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</si>
  <si>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</si>
  <si>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</si>
  <si>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</si>
  <si>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</si>
  <si>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</si>
  <si>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</si>
  <si>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</si>
  <si>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</si>
  <si>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</si>
  <si>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</si>
  <si>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</si>
  <si>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</si>
  <si>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</si>
  <si>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</si>
  <si>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</si>
  <si>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</si>
  <si>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</si>
  <si>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</si>
  <si>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</si>
  <si>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</si>
  <si>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</si>
  <si>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</si>
  <si>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</si>
  <si>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</si>
  <si>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</si>
  <si>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</si>
  <si>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</si>
  <si>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</si>
  <si>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</si>
  <si>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</si>
  <si>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</si>
  <si>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</si>
  <si>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</si>
  <si>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</si>
  <si>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</si>
  <si>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</si>
  <si>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</si>
  <si>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</si>
  <si>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</si>
  <si>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</si>
  <si>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</si>
  <si>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</si>
  <si>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</si>
  <si>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</si>
  <si>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</si>
  <si>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</si>
  <si>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</si>
  <si>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</si>
  <si>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</si>
  <si>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</si>
  <si>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</si>
  <si>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</si>
  <si>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</si>
  <si>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</si>
  <si>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</si>
  <si>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</si>
  <si>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</si>
  <si>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</si>
  <si>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</si>
  <si>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</si>
  <si>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</si>
  <si>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</si>
  <si>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</si>
  <si>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</si>
  <si>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</si>
  <si>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</si>
  <si>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</si>
  <si>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</si>
  <si>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</si>
  <si>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</si>
  <si>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</si>
  <si>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</si>
  <si>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</si>
  <si>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</si>
  <si>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</si>
  <si>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</si>
  <si>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</si>
  <si>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</si>
  <si>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</si>
  <si>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</si>
  <si>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</si>
  <si>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</si>
  <si>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</si>
  <si>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</si>
  <si>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</si>
  <si>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</si>
  <si>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</si>
  <si>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</si>
  <si>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</si>
  <si>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</si>
  <si>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</si>
  <si>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</si>
  <si>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</si>
  <si>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</si>
  <si>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</si>
  <si>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</si>
  <si>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</si>
  <si>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</si>
  <si>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</si>
  <si>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</si>
  <si>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</si>
  <si>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</si>
  <si>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</si>
  <si>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</si>
  <si>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</si>
  <si>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</si>
  <si>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</si>
  <si>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</si>
  <si>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</si>
  <si>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</si>
  <si>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</si>
  <si>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</si>
  <si>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</si>
  <si>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</si>
  <si>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</si>
  <si>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</si>
  <si>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</si>
  <si>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</si>
  <si>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</si>
  <si>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</si>
  <si>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</si>
  <si>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</si>
  <si>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</si>
  <si>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</si>
  <si>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</si>
  <si>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</si>
  <si>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</si>
  <si>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</si>
  <si>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</si>
  <si>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</si>
  <si>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</si>
  <si>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</si>
  <si>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</si>
  <si>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</si>
  <si>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</si>
  <si>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</si>
  <si>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</si>
  <si>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</si>
  <si>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</si>
  <si>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</si>
  <si>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</si>
  <si>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</si>
  <si>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</si>
  <si>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</si>
  <si>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</si>
  <si>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</si>
  <si>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</si>
  <si>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</si>
  <si>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</si>
  <si>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</si>
  <si>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</si>
  <si>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</si>
  <si>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</si>
  <si>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</si>
  <si>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</si>
  <si>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</si>
  <si>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</si>
  <si>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</si>
  <si>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</si>
  <si>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</si>
  <si>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</si>
  <si>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</si>
  <si>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</si>
  <si>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</si>
  <si>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</si>
  <si>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</si>
  <si>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</si>
  <si>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</si>
  <si>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</si>
  <si>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</si>
  <si>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</si>
  <si>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</si>
  <si>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</si>
  <si>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</si>
  <si>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</si>
  <si>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</si>
  <si>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</si>
  <si>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</si>
  <si>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</si>
  <si>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</si>
  <si>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</si>
  <si>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</si>
  <si>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</si>
  <si>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</si>
  <si>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</si>
  <si>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</si>
  <si>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</si>
  <si>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</si>
  <si>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</si>
  <si>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</si>
  <si>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</si>
  <si>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</si>
  <si>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</si>
  <si>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</si>
  <si>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</si>
  <si>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</si>
  <si>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</si>
  <si>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</si>
  <si>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</si>
  <si>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</si>
  <si>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</si>
  <si>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</si>
  <si>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</si>
  <si>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</si>
  <si>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</si>
  <si>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</si>
  <si>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</si>
  <si>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</si>
  <si>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</si>
  <si>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</si>
  <si>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</si>
  <si>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</si>
  <si>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</si>
  <si>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</si>
  <si>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</si>
  <si>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</si>
  <si>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</si>
  <si>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</si>
  <si>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</si>
  <si>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</si>
  <si>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</si>
  <si>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</si>
  <si>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</si>
  <si>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</si>
  <si>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</si>
  <si>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</si>
  <si>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</si>
  <si>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</si>
  <si>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</si>
  <si>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</si>
  <si>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</si>
  <si>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</si>
  <si>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</si>
  <si>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</si>
  <si>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</si>
  <si>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</si>
  <si>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</si>
  <si>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</si>
  <si>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</si>
  <si>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</si>
  <si>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</si>
  <si>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</si>
  <si>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</si>
  <si>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</si>
  <si>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</si>
  <si>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</si>
  <si>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</si>
  <si>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</si>
  <si>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</si>
  <si>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</si>
  <si>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</si>
  <si>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</si>
  <si>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</si>
  <si>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</si>
  <si>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</si>
  <si>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</si>
  <si>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</si>
  <si>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</si>
  <si>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</si>
  <si>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</si>
  <si>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</si>
  <si>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</si>
  <si>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</si>
  <si>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</si>
  <si>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</si>
  <si>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</si>
  <si>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</si>
  <si>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</si>
  <si>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</si>
  <si>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</si>
  <si>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</si>
  <si>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</si>
  <si>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</si>
  <si>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</si>
  <si>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</si>
  <si>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</si>
  <si>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</si>
  <si>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</si>
  <si>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</si>
  <si>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</si>
  <si>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</si>
  <si>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</si>
  <si>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</si>
  <si>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</si>
  <si>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</si>
  <si>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</si>
  <si>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</si>
  <si>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</si>
  <si>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</si>
  <si>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</si>
  <si>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</si>
  <si>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</si>
  <si>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</si>
  <si>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</si>
  <si>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</si>
  <si>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</si>
  <si>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</si>
  <si>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</si>
  <si>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</si>
  <si>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</si>
  <si>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</si>
  <si>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</si>
  <si>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</si>
  <si>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</si>
  <si>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</si>
  <si>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</si>
  <si>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</si>
  <si>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</si>
  <si>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</si>
  <si>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</si>
  <si>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</si>
  <si>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</si>
  <si>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</si>
  <si>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</si>
  <si>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</si>
  <si>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</si>
  <si>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</si>
  <si>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</si>
  <si>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</si>
  <si>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</si>
  <si>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</si>
  <si>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</si>
  <si>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</si>
  <si>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</si>
  <si>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</si>
  <si>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</si>
  <si>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</si>
  <si>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</si>
  <si>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</si>
  <si>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</si>
  <si>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</si>
  <si>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</si>
  <si>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</si>
  <si>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</si>
  <si>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</si>
  <si>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</si>
  <si>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</si>
  <si>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</si>
  <si>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</si>
  <si>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</si>
  <si>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</si>
  <si>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</si>
  <si>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</si>
  <si>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</si>
  <si>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</si>
  <si>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</si>
  <si>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</si>
  <si>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</si>
  <si>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</si>
  <si>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</si>
  <si>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</si>
  <si>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</si>
  <si>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</si>
  <si>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</si>
  <si>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</si>
  <si>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</si>
  <si>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</si>
  <si>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</si>
  <si>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</si>
  <si>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</si>
  <si>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</si>
  <si>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</si>
  <si>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</si>
  <si>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</si>
  <si>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</si>
  <si>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</si>
  <si>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</si>
  <si>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</si>
  <si>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</si>
  <si>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</si>
  <si>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</si>
  <si>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</si>
  <si>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</si>
  <si>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</si>
  <si>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</si>
  <si>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</si>
  <si>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</si>
  <si>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</si>
  <si>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</si>
  <si>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</si>
  <si>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</si>
  <si>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</si>
  <si>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</si>
  <si>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</si>
  <si>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</si>
  <si>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</si>
  <si>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</si>
  <si>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</si>
  <si>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</si>
  <si>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</si>
  <si>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</si>
  <si>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</si>
  <si>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</si>
  <si>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</si>
  <si>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</si>
  <si>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</si>
  <si>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</si>
  <si>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</si>
  <si>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</si>
  <si>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</si>
  <si>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</si>
  <si>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</si>
  <si>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</si>
  <si>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</si>
  <si>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</si>
  <si>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</si>
  <si>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</si>
  <si>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</si>
  <si>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</si>
  <si>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</si>
  <si>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</si>
  <si>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</si>
  <si>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</si>
  <si>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</si>
  <si>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</si>
  <si>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</si>
  <si>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</si>
  <si>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</si>
  <si>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</si>
  <si>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</si>
  <si>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</si>
  <si>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</si>
  <si>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</si>
  <si>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</si>
  <si>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</si>
  <si>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</si>
  <si>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</si>
  <si>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</si>
  <si>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</si>
  <si>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</si>
  <si>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</si>
  <si>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</si>
  <si>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</si>
  <si>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</si>
  <si>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</si>
  <si>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</si>
  <si>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</si>
  <si>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</si>
  <si>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</si>
  <si>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</si>
  <si>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</si>
  <si>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</si>
  <si>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</si>
  <si>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</si>
  <si>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</si>
  <si>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</si>
  <si>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</si>
  <si>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</si>
  <si>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</si>
  <si>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</si>
  <si>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</si>
  <si>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</si>
  <si>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</si>
  <si>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</si>
  <si>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</si>
  <si>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</si>
  <si>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</si>
  <si>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</si>
  <si>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</si>
  <si>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</si>
  <si>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</si>
  <si>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</si>
  <si>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</si>
  <si>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</si>
  <si>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</si>
  <si>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</si>
  <si>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</si>
  <si>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</si>
  <si>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</si>
  <si>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</si>
  <si>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</si>
  <si>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</si>
  <si>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</si>
  <si>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</si>
  <si>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</si>
  <si>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</si>
  <si>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</si>
  <si>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</si>
  <si>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</si>
  <si>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</si>
  <si>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</si>
  <si>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</si>
  <si>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</si>
  <si>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</si>
  <si>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</si>
  <si>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</si>
  <si>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</si>
  <si>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</si>
  <si>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</si>
  <si>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</si>
  <si>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</si>
  <si>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</si>
  <si>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</si>
  <si>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</si>
  <si>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</si>
  <si>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</si>
  <si>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</si>
  <si>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</si>
  <si>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</si>
  <si>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</si>
  <si>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</si>
  <si>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</si>
  <si>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</si>
  <si>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</si>
  <si>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</si>
  <si>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</si>
  <si>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</si>
  <si>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</si>
  <si>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</si>
  <si>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</si>
  <si>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</si>
  <si>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</si>
  <si>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</si>
  <si>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</si>
  <si>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</si>
  <si>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</si>
  <si>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</si>
  <si>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</si>
  <si>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</si>
  <si>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</si>
  <si>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</si>
  <si>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</si>
  <si>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</si>
  <si>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</si>
  <si>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</si>
  <si>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</si>
  <si>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</si>
  <si>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</si>
  <si>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</si>
  <si>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</si>
  <si>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</si>
  <si>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</si>
  <si>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</si>
  <si>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</si>
  <si>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</si>
  <si>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</si>
  <si>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</si>
  <si>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</si>
  <si>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</si>
  <si>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</si>
  <si>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</si>
  <si>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</si>
  <si>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</si>
  <si>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</si>
  <si>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</si>
  <si>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</si>
  <si>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</si>
  <si>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</si>
  <si>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</si>
  <si>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</si>
  <si>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</si>
  <si>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</si>
  <si>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</si>
  <si>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</si>
  <si>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</si>
  <si>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</si>
  <si>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</si>
  <si>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</si>
  <si>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</si>
  <si>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</si>
  <si>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</si>
  <si>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</si>
  <si>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</si>
  <si>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</si>
  <si>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</si>
  <si>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</si>
  <si>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</si>
  <si>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</si>
  <si>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</si>
  <si>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</si>
  <si>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</si>
  <si>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</si>
  <si>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</si>
  <si>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</si>
  <si>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</si>
  <si>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</si>
  <si>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</si>
  <si>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</si>
  <si>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</si>
  <si>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</si>
  <si>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</si>
  <si>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</si>
  <si>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</si>
  <si>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</si>
  <si>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</si>
  <si>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</si>
  <si>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</si>
  <si>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</si>
  <si>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</si>
  <si>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</si>
  <si>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</si>
  <si>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</si>
  <si>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</si>
  <si>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</si>
  <si>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</si>
  <si>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</si>
  <si>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</si>
  <si>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</si>
  <si>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</si>
  <si>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</si>
  <si>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</si>
  <si>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</si>
  <si>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</si>
  <si>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</si>
  <si>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</si>
  <si>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</si>
  <si>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</si>
  <si>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</si>
  <si>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</si>
  <si>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</si>
  <si>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</si>
  <si>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</si>
  <si>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</si>
  <si>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</si>
  <si>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</si>
  <si>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</si>
  <si>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</si>
  <si>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</si>
  <si>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</si>
  <si>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</si>
  <si>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</si>
  <si>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</si>
  <si>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</si>
  <si>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</si>
  <si>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</si>
  <si>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</si>
  <si>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</si>
  <si>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</si>
  <si>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</si>
  <si>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</si>
  <si>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</si>
  <si>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</si>
  <si>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</si>
  <si>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</si>
  <si>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</si>
  <si>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</si>
  <si>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</si>
  <si>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</si>
  <si>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</si>
  <si>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</si>
  <si>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</si>
  <si>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</si>
  <si>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</si>
  <si>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</si>
  <si>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</si>
  <si>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</si>
  <si>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</si>
  <si>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</si>
  <si>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</si>
  <si>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</si>
  <si>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</si>
  <si>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</si>
  <si>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</si>
  <si>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</si>
  <si>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</si>
  <si>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</si>
  <si>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</si>
  <si>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</si>
  <si>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</si>
  <si>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</si>
  <si>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</si>
  <si>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</si>
  <si>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</si>
  <si>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</si>
  <si>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</si>
  <si>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</si>
  <si>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</si>
  <si>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</si>
  <si>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</si>
  <si>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</si>
  <si>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</si>
  <si>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</si>
  <si>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</si>
  <si>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</si>
  <si>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</si>
  <si>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</si>
  <si>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</si>
  <si>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</si>
  <si>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</si>
  <si>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</si>
  <si>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</si>
  <si>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</si>
  <si>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</si>
  <si>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</si>
  <si>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</si>
  <si>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</si>
  <si>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</si>
  <si>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</si>
  <si>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</si>
  <si>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</si>
  <si>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</si>
  <si>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</si>
  <si>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</si>
  <si>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</si>
  <si>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</si>
  <si>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</si>
  <si>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</si>
  <si>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</si>
  <si>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</si>
  <si>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</si>
  <si>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</si>
  <si>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</si>
  <si>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</si>
  <si>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</si>
  <si>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</si>
  <si>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</si>
  <si>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</si>
  <si>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</si>
  <si>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</si>
  <si>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</si>
  <si>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</si>
  <si>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</si>
  <si>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</si>
  <si>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</si>
  <si>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</si>
  <si>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</si>
  <si>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</si>
  <si>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</si>
  <si>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</si>
  <si>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</si>
  <si>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</si>
  <si>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</si>
  <si>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</si>
  <si>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</si>
  <si>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</si>
  <si>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</si>
  <si>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</si>
  <si>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</si>
  <si>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</si>
  <si>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</si>
  <si>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</si>
  <si>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</si>
  <si>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</si>
  <si>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</si>
  <si>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</si>
  <si>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</si>
  <si>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</si>
  <si>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</si>
  <si>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</si>
  <si>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</si>
  <si>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</si>
  <si>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</si>
  <si>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</si>
  <si>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</si>
  <si>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</si>
  <si>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</si>
  <si>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</si>
  <si>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</si>
  <si>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</si>
  <si>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</si>
  <si>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</si>
  <si>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</si>
  <si>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</si>
  <si>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</si>
  <si>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</si>
  <si>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</si>
  <si>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</si>
  <si>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</si>
  <si>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</si>
  <si>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</si>
  <si>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</si>
  <si>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</si>
  <si>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</si>
  <si>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</si>
  <si>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</si>
  <si>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</si>
  <si>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</si>
  <si>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</si>
  <si>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</si>
  <si>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</si>
  <si>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</si>
  <si>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</si>
  <si>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</si>
  <si>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</si>
  <si>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</si>
  <si>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</si>
  <si>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</si>
  <si>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</si>
  <si>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</si>
  <si>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</si>
  <si>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</si>
  <si>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</si>
  <si>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</si>
  <si>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</si>
  <si>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</si>
  <si>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</si>
  <si>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</si>
  <si>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</si>
  <si>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</si>
  <si>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</si>
  <si>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</si>
  <si>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</si>
  <si>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</si>
  <si>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</si>
  <si>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</si>
  <si>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</si>
  <si>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</si>
  <si>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</si>
  <si>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</si>
  <si>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</si>
  <si>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</si>
  <si>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</si>
  <si>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</si>
  <si>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</si>
  <si>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</si>
  <si>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</si>
  <si>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</si>
  <si>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</si>
  <si>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</si>
  <si>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</si>
  <si>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</si>
  <si>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</si>
  <si>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</si>
  <si>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</si>
  <si>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</si>
  <si>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</si>
  <si>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</si>
  <si>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</si>
  <si>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</si>
  <si>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</si>
  <si>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</si>
  <si>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</si>
  <si>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</si>
  <si>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</si>
  <si>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</si>
  <si>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</si>
  <si>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</si>
  <si>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</si>
  <si>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</si>
  <si>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</si>
  <si>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</si>
  <si>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</si>
  <si>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</si>
  <si>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</si>
  <si>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</si>
  <si>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</si>
  <si>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</si>
  <si>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</si>
  <si>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</si>
  <si>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</si>
  <si>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</si>
  <si>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</si>
  <si>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</si>
  <si>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</si>
  <si>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</si>
  <si>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</si>
  <si>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</si>
  <si>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</si>
  <si>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</si>
  <si>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</si>
  <si>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</si>
  <si>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</si>
  <si>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</si>
  <si>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</si>
  <si>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</si>
  <si>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</si>
  <si>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</si>
  <si>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</si>
  <si>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</si>
  <si>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</si>
  <si>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</si>
  <si>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</si>
  <si>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</si>
  <si>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</si>
  <si>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</si>
  <si>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</si>
  <si>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</si>
  <si>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</si>
  <si>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</si>
  <si>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</si>
  <si>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</si>
  <si>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</si>
  <si>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</si>
  <si>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</si>
  <si>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</si>
  <si>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</si>
  <si>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</si>
  <si>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</si>
  <si>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</si>
  <si>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</si>
  <si>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</si>
  <si>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</si>
  <si>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</si>
  <si>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</si>
  <si>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</si>
  <si>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</si>
  <si>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</si>
  <si>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</si>
  <si>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</si>
  <si>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</si>
  <si>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</si>
  <si>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</si>
  <si>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</si>
  <si>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</si>
  <si>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</si>
  <si>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</si>
  <si>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</si>
  <si>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</si>
  <si>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</si>
  <si>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</si>
  <si>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</si>
  <si>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</si>
  <si>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</si>
  <si>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</si>
  <si>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</si>
  <si>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</si>
  <si>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</si>
  <si>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</si>
  <si>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</si>
  <si>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</si>
  <si>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</si>
  <si>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</si>
  <si>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</si>
  <si>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</si>
  <si>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</si>
  <si>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</si>
  <si>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</si>
  <si>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</si>
  <si>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</si>
  <si>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</si>
  <si>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</si>
  <si>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</si>
  <si>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</si>
  <si>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</si>
  <si>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</si>
  <si>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</si>
  <si>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</si>
  <si>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</si>
  <si>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</si>
  <si>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</si>
  <si>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</si>
  <si>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</si>
  <si>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</si>
  <si>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</si>
  <si>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</si>
  <si>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</si>
  <si>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</si>
  <si>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</si>
  <si>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</si>
  <si>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</si>
  <si>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</si>
  <si>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</si>
  <si>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</si>
  <si>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</si>
  <si>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</si>
  <si>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</si>
  <si>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</si>
  <si>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</si>
  <si>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</si>
  <si>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</si>
  <si>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</si>
  <si>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</si>
  <si>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</si>
  <si>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</si>
  <si>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</si>
  <si>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</si>
  <si>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</si>
  <si>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</si>
  <si>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</si>
  <si>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</si>
  <si>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</si>
  <si>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</si>
  <si>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</si>
  <si>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</si>
  <si>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</si>
  <si>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</si>
  <si>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</si>
  <si>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</si>
  <si>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</si>
  <si>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</si>
  <si>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</si>
  <si>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</si>
  <si>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</si>
  <si>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</si>
  <si>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</si>
  <si>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</si>
  <si>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</si>
  <si>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</si>
  <si>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</si>
  <si>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</si>
  <si>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</si>
  <si>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</si>
  <si>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</si>
  <si>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</si>
  <si>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</si>
  <si>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</si>
  <si>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</si>
  <si>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</si>
  <si>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</si>
  <si>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</si>
  <si>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</si>
  <si>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</si>
  <si>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</si>
  <si>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</si>
  <si>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</si>
  <si>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</si>
  <si>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</si>
  <si>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</si>
  <si>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</si>
  <si>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</si>
  <si>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</si>
  <si>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</si>
  <si>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</si>
  <si>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</si>
  <si>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</si>
  <si>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</si>
  <si>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</si>
  <si>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</si>
  <si>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</si>
  <si>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</si>
  <si>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</si>
  <si>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</si>
  <si>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</si>
  <si>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</si>
  <si>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</si>
  <si>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</si>
  <si>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</si>
  <si>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</si>
  <si>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</si>
  <si>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</si>
  <si>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</si>
  <si>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</si>
  <si>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</si>
  <si>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</si>
  <si>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</si>
  <si>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</si>
  <si>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</si>
  <si>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</si>
  <si>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</si>
  <si>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</si>
  <si>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</si>
  <si>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</si>
  <si>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</si>
  <si>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</si>
  <si>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</si>
  <si>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</si>
  <si>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</si>
  <si>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</si>
  <si>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</si>
  <si>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</si>
  <si>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</si>
  <si>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</si>
  <si>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</si>
  <si>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</si>
  <si>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</si>
  <si>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</si>
  <si>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</si>
  <si>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</si>
  <si>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</si>
  <si>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</si>
  <si>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</si>
  <si>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</si>
  <si>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</si>
  <si>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</si>
  <si>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</si>
  <si>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</si>
  <si>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</si>
  <si>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</si>
  <si>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</si>
  <si>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</si>
  <si>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</si>
  <si>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</si>
  <si>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</si>
  <si>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</si>
  <si>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</si>
  <si>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</si>
  <si>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</si>
  <si>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</si>
  <si>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</si>
  <si>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</si>
  <si>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</si>
  <si>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</si>
  <si>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</si>
  <si>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</si>
  <si>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</si>
  <si>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</si>
  <si>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</si>
  <si>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</si>
  <si>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</si>
  <si>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</si>
  <si>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</si>
  <si>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</si>
  <si>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</si>
  <si>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</si>
  <si>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</si>
  <si>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</si>
  <si>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</si>
  <si>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</si>
  <si>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</si>
  <si>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</si>
  <si>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</si>
  <si>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</si>
  <si>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</si>
  <si>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</si>
  <si>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</si>
  <si>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</si>
  <si>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</si>
  <si>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</si>
  <si>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</si>
  <si>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</si>
  <si>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</si>
  <si>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</si>
  <si>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</si>
  <si>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</si>
  <si>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</si>
  <si>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</si>
  <si>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</si>
  <si>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</si>
  <si>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</si>
  <si>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</si>
  <si>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</si>
  <si>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</si>
  <si>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</si>
  <si>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</si>
  <si>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</si>
  <si>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</si>
  <si>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</si>
  <si>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</si>
  <si>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</si>
  <si>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</si>
  <si>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</si>
  <si>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</si>
  <si>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</si>
  <si>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</si>
  <si>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</si>
  <si>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</si>
  <si>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</si>
  <si>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</si>
  <si>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</si>
  <si>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</si>
  <si>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</si>
  <si>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</si>
  <si>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</si>
  <si>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</si>
  <si>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</si>
  <si>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</si>
  <si>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</si>
  <si>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</si>
  <si>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</si>
  <si>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</si>
  <si>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</si>
  <si>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</si>
  <si>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</si>
  <si>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</si>
  <si>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</si>
  <si>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</si>
  <si>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</si>
  <si>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</si>
  <si>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</si>
  <si>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</si>
  <si>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</si>
  <si>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</si>
  <si>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</si>
  <si>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</si>
  <si>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</si>
  <si>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</si>
  <si>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</si>
  <si>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</si>
  <si>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</si>
  <si>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</si>
  <si>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</si>
  <si>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</si>
  <si>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</si>
  <si>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</si>
  <si>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</si>
  <si>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</si>
  <si>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</si>
  <si>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</si>
  <si>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</si>
  <si>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</si>
  <si>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</si>
  <si>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</si>
  <si>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</si>
  <si>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</si>
  <si>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</si>
  <si>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</si>
  <si>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</si>
  <si>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</si>
  <si>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</si>
  <si>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</si>
  <si>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</si>
  <si>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</si>
  <si>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</si>
  <si>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</si>
  <si>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</si>
  <si>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</si>
  <si>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</si>
  <si>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</si>
  <si>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</si>
  <si>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</si>
  <si>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</si>
  <si>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</si>
  <si>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</si>
  <si>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</si>
  <si>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</si>
  <si>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</si>
  <si>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</si>
  <si>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</si>
  <si>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</si>
  <si>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</si>
  <si>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</si>
  <si>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</si>
  <si>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</si>
  <si>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</si>
  <si>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</si>
  <si>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</si>
  <si>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</si>
  <si>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</si>
  <si>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</si>
  <si>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</si>
  <si>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</si>
  <si>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</si>
  <si>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</si>
  <si>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</si>
  <si>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</si>
  <si>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</si>
  <si>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</si>
  <si>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</si>
  <si>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</si>
  <si>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</si>
  <si>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</si>
  <si>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</si>
  <si>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</si>
  <si>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</si>
  <si>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</si>
  <si>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</si>
  <si>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</si>
  <si>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</si>
  <si>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</si>
  <si>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</si>
  <si>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</si>
  <si>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</si>
  <si>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</si>
  <si>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</si>
  <si>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</si>
  <si>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</si>
  <si>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</si>
  <si>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</si>
  <si>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</si>
  <si>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</si>
  <si>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</si>
  <si>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</si>
  <si>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</si>
  <si>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</si>
  <si>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</si>
  <si>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</si>
  <si>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</si>
  <si>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</si>
  <si>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</si>
  <si>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</si>
  <si>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</si>
  <si>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</si>
  <si>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</si>
  <si>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</si>
  <si>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</si>
  <si>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</si>
  <si>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</si>
  <si>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</si>
  <si>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</si>
  <si>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</si>
  <si>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</si>
  <si>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</si>
  <si>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</si>
  <si>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</si>
  <si>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</si>
  <si>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</si>
  <si>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</si>
  <si>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</si>
  <si>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</si>
  <si>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</si>
  <si>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</si>
  <si>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</si>
  <si>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</si>
  <si>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</si>
  <si>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</si>
  <si>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</si>
  <si>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</si>
  <si>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</si>
  <si>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</si>
  <si>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</si>
  <si>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</si>
  <si>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</si>
  <si>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</si>
  <si>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</si>
  <si>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</si>
  <si>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</si>
  <si>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</si>
  <si>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</si>
  <si>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</si>
  <si>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</si>
  <si>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</si>
  <si>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</si>
  <si>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</si>
  <si>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</si>
  <si>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</si>
  <si>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</si>
  <si>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</si>
  <si>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</si>
  <si>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</si>
  <si>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</si>
  <si>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</si>
  <si>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</si>
  <si>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</si>
  <si>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</si>
  <si>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</si>
  <si>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</si>
  <si>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</si>
  <si>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</si>
  <si>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</si>
  <si>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</si>
  <si>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</si>
  <si>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</si>
  <si>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</si>
  <si>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</si>
  <si>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</si>
  <si>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</si>
  <si>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</si>
  <si>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</si>
  <si>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</si>
  <si>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</si>
  <si>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</si>
  <si>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</si>
  <si>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</si>
  <si>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</si>
  <si>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</si>
  <si>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</si>
  <si>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</si>
  <si>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</si>
  <si>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</si>
  <si>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</si>
  <si>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</si>
  <si>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</si>
  <si>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</si>
  <si>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</si>
  <si>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</si>
  <si>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</si>
  <si>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</si>
  <si>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</si>
  <si>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</si>
  <si>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</si>
  <si>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</si>
  <si>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</si>
  <si>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</si>
  <si>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</si>
  <si>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</si>
  <si>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</si>
  <si>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</si>
  <si>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</si>
  <si>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</si>
  <si>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</si>
  <si>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</si>
  <si>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</si>
  <si>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</si>
  <si>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</si>
  <si>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</si>
  <si>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</si>
  <si>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</si>
  <si>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</si>
  <si>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</si>
  <si>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</si>
  <si>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</si>
  <si>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</si>
  <si>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</si>
  <si>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</si>
  <si>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</si>
  <si>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</si>
  <si>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</si>
  <si>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</si>
  <si>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</si>
  <si>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</si>
  <si>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</si>
  <si>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</si>
  <si>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</si>
  <si>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</si>
  <si>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</si>
  <si>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</si>
  <si>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</si>
  <si>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</si>
  <si>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</si>
  <si>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</si>
  <si>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</si>
  <si>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</si>
  <si>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</si>
  <si>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</si>
  <si>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</si>
  <si>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</si>
  <si>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</si>
  <si>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</si>
  <si>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</si>
  <si>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</si>
  <si>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</si>
  <si>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</si>
  <si>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</si>
  <si>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</si>
  <si>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</si>
  <si>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</si>
  <si>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</si>
  <si>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</si>
  <si>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</si>
  <si>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</si>
  <si>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</si>
  <si>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</si>
  <si>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</si>
  <si>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</si>
  <si>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</si>
  <si>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</si>
  <si>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</si>
  <si>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</si>
  <si>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</si>
  <si>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</si>
  <si>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</si>
  <si>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</si>
  <si>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</si>
  <si>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</si>
  <si>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</si>
  <si>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</si>
  <si>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</si>
  <si>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</si>
  <si>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</si>
  <si>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</si>
  <si>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</si>
  <si>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</si>
  <si>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</si>
  <si>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</si>
  <si>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</si>
  <si>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</si>
  <si>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</si>
  <si>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</si>
  <si>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</si>
  <si>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</si>
  <si>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</si>
  <si>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</si>
  <si>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</si>
  <si>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</si>
  <si>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</si>
  <si>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</si>
  <si>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</si>
  <si>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</si>
  <si>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</si>
  <si>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</si>
  <si>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</si>
  <si>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</si>
  <si>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</si>
  <si>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</si>
  <si>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</si>
  <si>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</si>
  <si>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</si>
  <si>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</si>
  <si>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</si>
  <si>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</si>
  <si>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</si>
  <si>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</si>
  <si>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</si>
  <si>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</si>
  <si>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</si>
  <si>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</si>
  <si>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</si>
  <si>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</si>
  <si>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</si>
  <si>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</si>
  <si>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</si>
  <si>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</si>
  <si>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</si>
  <si>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</si>
  <si>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</si>
  <si>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</si>
  <si>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</si>
  <si>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</si>
  <si>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</si>
  <si>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</si>
  <si>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</si>
  <si>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</si>
  <si>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</si>
  <si>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</si>
  <si>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</si>
  <si>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</si>
  <si>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</si>
  <si>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</si>
  <si>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</si>
  <si>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</si>
  <si>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</si>
  <si>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</si>
  <si>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</si>
  <si>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</si>
  <si>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</si>
  <si>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</si>
  <si>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</si>
  <si>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</si>
  <si>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</si>
  <si>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</si>
  <si>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</si>
  <si>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</si>
  <si>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</si>
  <si>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</si>
  <si>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</si>
  <si>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</si>
  <si>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</si>
  <si>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</si>
  <si>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</si>
  <si>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</si>
  <si>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</si>
  <si>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</si>
  <si>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</si>
  <si>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</si>
  <si>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</si>
  <si>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</si>
  <si>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</si>
  <si>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</si>
  <si>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</si>
  <si>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</si>
  <si>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</si>
  <si>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</si>
  <si>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</si>
  <si>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</si>
  <si>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</si>
  <si>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</si>
  <si>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</si>
  <si>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</si>
  <si>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</si>
  <si>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</si>
  <si>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</si>
  <si>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</si>
  <si>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</si>
  <si>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</si>
  <si>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</si>
  <si>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</si>
  <si>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</si>
  <si>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</si>
  <si>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</si>
  <si>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</si>
  <si>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</si>
  <si>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</si>
  <si>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</si>
  <si>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</si>
  <si>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</si>
  <si>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</si>
  <si>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</si>
  <si>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</si>
  <si>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</si>
  <si>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</si>
  <si>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</si>
  <si>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</si>
  <si>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</si>
  <si>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</si>
  <si>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</si>
  <si>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</si>
  <si>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</si>
  <si>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</si>
  <si>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</si>
  <si>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</si>
  <si>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</si>
  <si>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</si>
  <si>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</si>
  <si>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</si>
  <si>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</si>
  <si>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</si>
  <si>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</si>
  <si>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</si>
  <si>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</si>
  <si>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</si>
  <si>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</si>
  <si>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</si>
  <si>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</si>
  <si>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</si>
  <si>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</si>
  <si>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</si>
  <si>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</si>
  <si>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</si>
  <si>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</si>
  <si>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</si>
  <si>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</si>
  <si>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</si>
  <si>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</si>
  <si>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</si>
  <si>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</si>
  <si>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</si>
  <si>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</si>
  <si>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</si>
  <si>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</si>
  <si>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</si>
  <si>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</si>
  <si>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</si>
  <si>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</si>
  <si>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</si>
  <si>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</si>
  <si>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</si>
  <si>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</si>
  <si>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</si>
  <si>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</si>
  <si>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</si>
  <si>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</si>
  <si>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</si>
  <si>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</si>
  <si>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</si>
  <si>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</si>
  <si>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</si>
  <si>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</si>
  <si>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</si>
  <si>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</si>
  <si>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</si>
  <si>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</si>
  <si>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</si>
  <si>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</si>
  <si>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</si>
  <si>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</si>
  <si>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</si>
  <si>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</si>
  <si>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</si>
  <si>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</si>
  <si>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</si>
  <si>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</si>
  <si>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</si>
  <si>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</si>
  <si>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</si>
  <si>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</si>
  <si>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</si>
  <si>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</si>
  <si>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</si>
  <si>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</si>
  <si>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</si>
  <si>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</si>
  <si>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</si>
  <si>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</si>
  <si>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</si>
  <si>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</si>
  <si>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</si>
  <si>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</si>
  <si>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</si>
  <si>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</si>
  <si>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</si>
  <si>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</si>
  <si>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</si>
  <si>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</si>
  <si>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</si>
  <si>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</si>
  <si>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</si>
  <si>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</si>
  <si>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</si>
  <si>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</si>
  <si>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</si>
  <si>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</si>
  <si>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</si>
  <si>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</si>
  <si>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</si>
  <si>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</si>
  <si>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</si>
  <si>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</si>
  <si>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</si>
  <si>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</si>
  <si>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</si>
  <si>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</si>
  <si>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</si>
  <si>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</si>
  <si>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</si>
  <si>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</si>
  <si>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</si>
  <si>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</si>
  <si>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</si>
  <si>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</si>
  <si>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</si>
  <si>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</si>
  <si>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</si>
  <si>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</si>
  <si>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</si>
  <si>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</si>
  <si>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</si>
  <si>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</si>
  <si>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</si>
  <si>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</si>
  <si>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</si>
  <si>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</si>
  <si>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</si>
  <si>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</si>
  <si>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</si>
  <si>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</si>
  <si>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</si>
  <si>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</si>
  <si>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</si>
  <si>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</si>
  <si>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</si>
  <si>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</si>
  <si>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</si>
  <si>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</si>
  <si>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</si>
  <si>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</si>
  <si>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</si>
  <si>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</si>
  <si>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</si>
  <si>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</si>
  <si>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</si>
  <si>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</si>
  <si>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</si>
  <si>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</si>
  <si>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</si>
  <si>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</si>
  <si>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</si>
  <si>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</si>
  <si>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</si>
  <si>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</si>
  <si>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</si>
  <si>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</si>
  <si>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</si>
  <si>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</si>
  <si>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</si>
  <si>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</si>
  <si>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</si>
  <si>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</si>
  <si>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</si>
  <si>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</si>
  <si>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</si>
  <si>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</si>
  <si>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</si>
  <si>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</si>
  <si>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</si>
  <si>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</si>
  <si>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</si>
  <si>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</si>
  <si>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</si>
  <si>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</si>
  <si>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</si>
  <si>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</si>
  <si>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</si>
  <si>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</si>
  <si>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</si>
  <si>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</si>
  <si>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</si>
  <si>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</si>
  <si>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</si>
  <si>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</si>
  <si>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</si>
  <si>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</si>
  <si>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</si>
  <si>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</si>
  <si>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</si>
  <si>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</si>
  <si>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</si>
  <si>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</si>
  <si>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</si>
  <si>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</si>
  <si>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</si>
  <si>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</si>
  <si>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</si>
  <si>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</si>
  <si>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</si>
  <si>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</si>
  <si>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</si>
  <si>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</si>
  <si>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</si>
  <si>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</si>
  <si>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</si>
  <si>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</si>
  <si>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</si>
  <si>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</si>
  <si>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</si>
  <si>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</si>
  <si>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</si>
  <si>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</si>
  <si>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</si>
  <si>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</si>
  <si>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</si>
  <si>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</si>
  <si>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</si>
  <si>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</si>
  <si>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</si>
  <si>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</si>
  <si>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</si>
  <si>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</si>
  <si>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</si>
  <si>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</si>
  <si>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</si>
  <si>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</si>
  <si>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</si>
  <si>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</si>
  <si>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</si>
  <si>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</si>
  <si>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</si>
  <si>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</si>
  <si>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</si>
  <si>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</si>
  <si>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</si>
  <si>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</si>
  <si>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</si>
  <si>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</si>
  <si>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</si>
  <si>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</si>
  <si>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</si>
  <si>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</si>
  <si>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</si>
  <si>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</si>
  <si>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</si>
  <si>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</si>
  <si>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</si>
  <si>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</si>
  <si>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</si>
  <si>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</si>
  <si>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</si>
  <si>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</si>
  <si>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</si>
  <si>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</si>
  <si>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</si>
  <si>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</si>
  <si>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</si>
  <si>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</si>
  <si>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</si>
  <si>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</si>
  <si>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</si>
  <si>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</si>
  <si>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</si>
  <si>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</si>
  <si>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</si>
  <si>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</si>
  <si>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</si>
  <si>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</si>
  <si>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</si>
  <si>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</si>
  <si>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</si>
  <si>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</si>
  <si>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</si>
  <si>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</si>
  <si>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</si>
  <si>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</si>
  <si>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</si>
  <si>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</si>
  <si>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</si>
  <si>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</si>
  <si>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</si>
  <si>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</si>
  <si>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</si>
  <si>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</si>
  <si>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</si>
  <si>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</si>
  <si>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</si>
  <si>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</si>
  <si>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</si>
  <si>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</si>
  <si>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</si>
  <si>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</si>
  <si>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</si>
  <si>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</si>
  <si>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</si>
  <si>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</si>
  <si>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</si>
  <si>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</si>
  <si>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</si>
  <si>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</si>
  <si>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</si>
  <si>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</si>
  <si>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</si>
  <si>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</si>
  <si>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</si>
  <si>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</si>
  <si>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</si>
  <si>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</si>
  <si>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</si>
  <si>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</si>
  <si>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</si>
  <si>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</si>
  <si>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</si>
  <si>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</si>
  <si>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</si>
  <si>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</si>
  <si>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</si>
  <si>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</si>
  <si>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</si>
  <si>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</si>
  <si>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</si>
  <si>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</si>
  <si>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</si>
  <si>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</si>
  <si>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</si>
  <si>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</si>
  <si>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</si>
  <si>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</si>
  <si>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</si>
  <si>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</si>
  <si>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</si>
  <si>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</si>
  <si>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</si>
  <si>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</si>
  <si>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</si>
  <si>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</si>
  <si>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</si>
  <si>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</si>
  <si>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</si>
  <si>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</si>
  <si>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</si>
  <si>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</si>
  <si>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</si>
  <si>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</si>
  <si>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</si>
  <si>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</si>
  <si>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</si>
  <si>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</si>
  <si>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</si>
  <si>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</si>
  <si>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</si>
  <si>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</si>
  <si>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</si>
  <si>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</si>
  <si>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</si>
  <si>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</si>
  <si>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</si>
  <si>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</si>
  <si>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</si>
  <si>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</si>
  <si>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</si>
  <si>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</si>
  <si>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</si>
  <si>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</si>
  <si>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</si>
  <si>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</si>
  <si>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</si>
  <si>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</si>
  <si>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</si>
  <si>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</si>
  <si>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</si>
  <si>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</si>
  <si>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</si>
  <si>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</si>
  <si>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</si>
  <si>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</si>
  <si>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</si>
  <si>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</si>
  <si>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</si>
  <si>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</si>
  <si>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</si>
  <si>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</si>
  <si>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</si>
  <si>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</si>
  <si>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</si>
  <si>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</si>
  <si>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</si>
  <si>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</si>
  <si>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</si>
  <si>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</si>
  <si>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</si>
  <si>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</si>
  <si>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</si>
  <si>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</si>
  <si>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</si>
  <si>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</si>
  <si>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</si>
  <si>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</si>
  <si>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</si>
  <si>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</si>
  <si>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</si>
  <si>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</si>
  <si>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</si>
  <si>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</si>
  <si>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</si>
  <si>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</si>
  <si>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</si>
  <si>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</si>
  <si>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</si>
  <si>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</si>
  <si>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</si>
  <si>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</si>
  <si>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</si>
  <si>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</si>
  <si>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</si>
  <si>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</si>
  <si>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</si>
  <si>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</si>
  <si>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</si>
  <si>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</si>
  <si>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</si>
  <si>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</si>
  <si>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</si>
  <si>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</si>
  <si>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</si>
  <si>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</si>
  <si>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</si>
  <si>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</si>
  <si>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</si>
  <si>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</si>
  <si>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</si>
  <si>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</si>
  <si>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</si>
  <si>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</si>
  <si>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</si>
  <si>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</si>
  <si>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</si>
  <si>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</si>
  <si>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</si>
  <si>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</si>
  <si>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</si>
  <si>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</si>
  <si>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</si>
  <si>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</si>
  <si>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</si>
  <si>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</si>
  <si>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</si>
  <si>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</si>
  <si>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</si>
  <si>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</si>
  <si>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</si>
  <si>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</si>
  <si>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</si>
  <si>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</si>
  <si>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</si>
  <si>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</si>
  <si>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</si>
  <si>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</si>
  <si>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</si>
  <si>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</si>
  <si>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</si>
  <si>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</si>
  <si>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</si>
  <si>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</si>
  <si>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</si>
  <si>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</si>
  <si>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</si>
  <si>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</si>
  <si>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</si>
  <si>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</si>
  <si>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</si>
  <si>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</si>
  <si>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</si>
  <si>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</si>
  <si>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</si>
  <si>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</si>
  <si>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</si>
  <si>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</si>
  <si>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</si>
  <si>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</si>
  <si>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</si>
  <si>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</si>
  <si>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</si>
  <si>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</si>
  <si>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</si>
  <si>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</si>
  <si>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</si>
  <si>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</si>
  <si>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</si>
  <si>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</si>
  <si>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</si>
  <si>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</si>
  <si>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</si>
  <si>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</si>
  <si>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</si>
  <si>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</si>
  <si>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</si>
  <si>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</si>
  <si>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</si>
  <si>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</si>
  <si>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</si>
  <si>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</si>
  <si>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</si>
  <si>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</si>
  <si>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</si>
  <si>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</si>
  <si>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</si>
  <si>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</si>
  <si>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</si>
  <si>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</si>
  <si>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</si>
  <si>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</si>
  <si>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</si>
  <si>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</si>
  <si>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</si>
  <si>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</si>
  <si>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</si>
  <si>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</si>
  <si>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</si>
  <si>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</si>
  <si>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</si>
  <si>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</si>
  <si>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</si>
  <si>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</si>
  <si>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</si>
  <si>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</si>
  <si>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</si>
  <si>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</si>
  <si>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</si>
  <si>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</si>
  <si>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</si>
  <si>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</si>
  <si>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</si>
  <si>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</si>
  <si>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</si>
  <si>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</si>
  <si>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</si>
  <si>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</si>
  <si>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</si>
  <si>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</si>
  <si>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</si>
  <si>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</si>
  <si>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</si>
  <si>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</si>
  <si>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</si>
  <si>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</si>
  <si>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</si>
  <si>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</si>
  <si>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</si>
  <si>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</si>
  <si>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</si>
  <si>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</si>
  <si>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</si>
  <si>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</si>
  <si>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</si>
  <si>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</si>
  <si>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</si>
  <si>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</si>
  <si>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</si>
  <si>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</si>
  <si>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</si>
  <si>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</si>
  <si>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</si>
  <si>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</si>
  <si>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</si>
  <si>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</si>
  <si>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</si>
  <si>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</si>
  <si>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</si>
  <si>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</si>
  <si>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</si>
  <si>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</si>
  <si>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</si>
  <si>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</si>
  <si>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</si>
  <si>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</si>
  <si>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</si>
  <si>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</si>
  <si>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</si>
  <si>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</si>
  <si>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</si>
  <si>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</si>
  <si>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</si>
  <si>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</si>
  <si>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</si>
  <si>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</si>
  <si>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</si>
  <si>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</si>
  <si>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</si>
  <si>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</si>
  <si>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</si>
  <si>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</si>
  <si>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</si>
  <si>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</si>
  <si>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</si>
  <si>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</si>
  <si>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</si>
  <si>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</si>
  <si>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</si>
  <si>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</si>
  <si>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</si>
  <si>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</si>
  <si>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</si>
  <si>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</si>
  <si>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</si>
  <si>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</si>
  <si>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</si>
  <si>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</si>
  <si>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</si>
  <si>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</si>
  <si>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</si>
  <si>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</si>
  <si>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</si>
  <si>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</si>
  <si>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</si>
  <si>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</si>
  <si>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</si>
  <si>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</si>
  <si>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</si>
  <si>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</si>
  <si>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</si>
  <si>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</si>
  <si>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</si>
  <si>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</si>
  <si>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</si>
  <si>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</si>
  <si>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</si>
  <si>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</si>
  <si>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</si>
  <si>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</si>
  <si>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</si>
  <si>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</si>
  <si>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</si>
  <si>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</si>
  <si>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</si>
  <si>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</si>
  <si>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</si>
  <si>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</si>
  <si>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</si>
  <si>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</si>
  <si>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</si>
  <si>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</si>
  <si>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</si>
  <si>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</si>
  <si>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</si>
  <si>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</si>
  <si>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</si>
  <si>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</si>
  <si>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</si>
  <si>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</si>
  <si>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</si>
  <si>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</si>
  <si>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</si>
  <si>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</si>
  <si>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</si>
  <si>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</si>
  <si>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</si>
  <si>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</si>
  <si>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</si>
  <si>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</si>
  <si>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</si>
  <si>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</si>
  <si>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</si>
  <si>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</si>
  <si>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</si>
  <si>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</si>
  <si>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</si>
  <si>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</si>
  <si>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</si>
  <si>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</si>
  <si>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</si>
  <si>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</si>
  <si>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</si>
  <si>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</si>
  <si>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</si>
  <si>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</si>
  <si>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</si>
  <si>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</si>
  <si>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</si>
  <si>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</si>
  <si>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</si>
  <si>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</si>
  <si>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</si>
  <si>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</si>
  <si>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</si>
  <si>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</si>
  <si>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</si>
  <si>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</si>
  <si>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</si>
  <si>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</si>
  <si>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</si>
  <si>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</si>
  <si>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</si>
  <si>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</si>
  <si>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</si>
  <si>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</si>
  <si>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</si>
  <si>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</si>
  <si>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</si>
  <si>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</si>
  <si>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</si>
  <si>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</si>
  <si>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</si>
  <si>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</si>
  <si>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</si>
  <si>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</si>
  <si>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</si>
  <si>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</si>
  <si>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</si>
  <si>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</si>
  <si>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</si>
  <si>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</si>
  <si>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</si>
  <si>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</si>
  <si>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</si>
  <si>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</si>
  <si>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</si>
  <si>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</si>
  <si>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</si>
  <si>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</si>
  <si>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</si>
  <si>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</si>
  <si>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</si>
  <si>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</si>
  <si>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</si>
  <si>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</si>
  <si>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</si>
  <si>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</si>
  <si>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</si>
  <si>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</si>
  <si>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</si>
  <si>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</si>
  <si>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</si>
  <si>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</si>
  <si>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</si>
  <si>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</si>
  <si>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</si>
  <si>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</si>
  <si>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</si>
  <si>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</si>
  <si>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</si>
  <si>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</si>
  <si>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</si>
  <si>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</si>
  <si>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</si>
  <si>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</si>
  <si>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</si>
  <si>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</si>
  <si>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</si>
  <si>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</si>
  <si>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</si>
  <si>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</si>
  <si>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</si>
  <si>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</si>
  <si>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</si>
  <si>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</si>
  <si>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</si>
  <si>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</si>
  <si>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</si>
  <si>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</si>
  <si>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</si>
  <si>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</si>
  <si>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</si>
  <si>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</si>
  <si>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</si>
  <si>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</si>
  <si>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</si>
  <si>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</si>
  <si>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</si>
  <si>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</si>
  <si>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</si>
  <si>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</si>
  <si>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</si>
  <si>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</si>
  <si>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</si>
  <si>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</si>
  <si>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</si>
  <si>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</si>
  <si>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</si>
  <si>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</si>
  <si>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</si>
  <si>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</si>
  <si>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</si>
  <si>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</si>
  <si>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</si>
  <si>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</si>
  <si>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</si>
  <si>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</si>
  <si>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</si>
  <si>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</si>
  <si>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</si>
  <si>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</si>
  <si>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</si>
  <si>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</si>
  <si>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</si>
  <si>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</si>
  <si>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</si>
  <si>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</si>
  <si>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</si>
  <si>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</si>
  <si>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</si>
  <si>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</si>
  <si>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</si>
  <si>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</si>
  <si>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</si>
  <si>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</si>
  <si>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</si>
  <si>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</si>
  <si>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</si>
  <si>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</si>
  <si>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</si>
  <si>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</si>
  <si>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</si>
  <si>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</si>
  <si>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</si>
  <si>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</si>
  <si>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</si>
  <si>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</si>
  <si>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</si>
  <si>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</si>
  <si>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</si>
  <si>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</si>
  <si>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</si>
  <si>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</si>
  <si>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</si>
  <si>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</si>
  <si>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</si>
  <si>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</si>
  <si>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</si>
  <si>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</si>
  <si>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</si>
  <si>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</si>
  <si>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</si>
  <si>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</si>
  <si>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</si>
  <si>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</si>
  <si>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</si>
  <si>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</si>
  <si>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</si>
  <si>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</si>
  <si>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</si>
  <si>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</si>
  <si>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</si>
  <si>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</si>
  <si>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</si>
  <si>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</si>
  <si>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</si>
  <si>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</si>
  <si>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</si>
  <si>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</si>
  <si>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</si>
  <si>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</si>
  <si>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</si>
  <si>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</si>
  <si>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</si>
  <si>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</si>
  <si>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</si>
  <si>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</si>
  <si>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</si>
  <si>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</si>
  <si>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</si>
  <si>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</si>
  <si>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</si>
  <si>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</si>
  <si>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</si>
  <si>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</si>
  <si>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</si>
  <si>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</si>
  <si>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</si>
  <si>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</si>
  <si>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</si>
  <si>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</si>
  <si>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</si>
  <si>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</si>
  <si>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</si>
  <si>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</si>
  <si>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</si>
  <si>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</si>
  <si>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</si>
  <si>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</si>
  <si>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</si>
  <si>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</si>
  <si>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</si>
  <si>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</si>
  <si>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</si>
  <si>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</si>
  <si>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</si>
  <si>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</si>
  <si>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</si>
  <si>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</si>
  <si>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</si>
  <si>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</si>
  <si>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</si>
  <si>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</si>
  <si>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</si>
  <si>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</si>
  <si>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</si>
  <si>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</si>
  <si>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</si>
  <si>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</si>
  <si>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</si>
  <si>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</si>
  <si>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</si>
  <si>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</si>
  <si>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</si>
  <si>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</si>
  <si>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</si>
  <si>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</si>
  <si>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</si>
  <si>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</si>
  <si>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</si>
  <si>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</si>
  <si>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</si>
  <si>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</si>
  <si>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</si>
  <si>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</si>
  <si>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</si>
  <si>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</si>
  <si>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</si>
  <si>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</si>
  <si>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</si>
  <si>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</si>
  <si>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</si>
  <si>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</si>
  <si>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</si>
  <si>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</si>
  <si>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</si>
  <si>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</si>
  <si>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</si>
  <si>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</si>
  <si>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</si>
  <si>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</si>
  <si>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</si>
  <si>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</si>
  <si>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</si>
  <si>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</si>
  <si>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</si>
  <si>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</si>
  <si>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</si>
  <si>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</si>
  <si>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</si>
  <si>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</si>
  <si>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</si>
  <si>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</si>
  <si>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</si>
  <si>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</si>
  <si>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</si>
  <si>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</si>
  <si>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</si>
  <si>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</si>
  <si>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</si>
  <si>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</si>
  <si>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</si>
  <si>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</si>
  <si>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</si>
  <si>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</si>
  <si>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</si>
  <si>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</si>
  <si>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</si>
  <si>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</si>
  <si>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</si>
  <si>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</si>
  <si>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</si>
  <si>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</si>
  <si>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</si>
  <si>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</si>
  <si>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</si>
  <si>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</si>
  <si>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</si>
  <si>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</si>
  <si>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</si>
  <si>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</si>
  <si>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</si>
  <si>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</si>
  <si>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</si>
  <si>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</si>
  <si>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</si>
  <si>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</si>
  <si>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</si>
  <si>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</si>
  <si>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</si>
  <si>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</si>
  <si>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</si>
  <si>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</si>
  <si>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</si>
  <si>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</si>
  <si>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</si>
  <si>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</si>
  <si>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</si>
  <si>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</si>
  <si>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</si>
  <si>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</si>
  <si>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</si>
  <si>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</si>
  <si>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</si>
  <si>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</si>
  <si>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</si>
  <si>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</si>
  <si>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</si>
  <si>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</si>
  <si>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</si>
  <si>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</si>
  <si>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</si>
  <si>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</si>
  <si>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</si>
  <si>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</si>
  <si>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</si>
  <si>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</si>
  <si>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</si>
  <si>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</si>
  <si>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</si>
  <si>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</si>
  <si>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</si>
  <si>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</si>
  <si>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</si>
  <si>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</si>
  <si>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</si>
  <si>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</si>
  <si>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</si>
  <si>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</si>
  <si>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</si>
  <si>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</si>
  <si>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</si>
  <si>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</si>
  <si>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</si>
  <si>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</si>
  <si>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</si>
  <si>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</si>
  <si>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</si>
  <si>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</si>
  <si>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</si>
  <si>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</si>
  <si>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</si>
  <si>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</si>
  <si>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</si>
  <si>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</si>
  <si>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</si>
  <si>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</si>
  <si>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</si>
  <si>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</si>
  <si>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</si>
  <si>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</si>
  <si>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</si>
  <si>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</si>
  <si>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</si>
  <si>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</si>
  <si>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</si>
  <si>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</si>
  <si>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</si>
  <si>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</si>
  <si>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</si>
  <si>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</si>
  <si>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</si>
  <si>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</si>
  <si>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</si>
  <si>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</si>
  <si>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</si>
  <si>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</si>
  <si>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</si>
  <si>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</si>
  <si>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</si>
  <si>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</si>
  <si>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</si>
  <si>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</si>
  <si>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</si>
  <si>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</si>
  <si>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</si>
  <si>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</si>
  <si>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</si>
  <si>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</si>
  <si>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</si>
  <si>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</si>
  <si>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</si>
  <si>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</si>
  <si>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</si>
  <si>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</si>
  <si>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</si>
  <si>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</si>
  <si>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</si>
  <si>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</si>
  <si>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</si>
  <si>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</si>
  <si>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</si>
  <si>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</si>
  <si>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</si>
  <si>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</si>
  <si>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</si>
  <si>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</si>
  <si>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</si>
  <si>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</si>
  <si>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</si>
  <si>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</si>
  <si>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</si>
  <si>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</si>
  <si>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</si>
  <si>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</si>
  <si>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</si>
  <si>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</si>
  <si>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</si>
  <si>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</si>
  <si>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</si>
  <si>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</si>
  <si>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</si>
  <si>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</si>
  <si>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</si>
  <si>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</si>
  <si>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</si>
  <si>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</si>
  <si>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</si>
  <si>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</si>
  <si>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</si>
  <si>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</si>
  <si>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</si>
  <si>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</si>
  <si>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</si>
  <si>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</si>
  <si>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</si>
  <si>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</si>
  <si>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</si>
  <si>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</si>
  <si>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</si>
  <si>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</si>
  <si>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</si>
  <si>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</si>
  <si>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</si>
  <si>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</si>
  <si>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</si>
  <si>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</si>
  <si>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</si>
  <si>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</si>
  <si>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</si>
  <si>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</si>
  <si>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</si>
  <si>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</si>
  <si>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</si>
  <si>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</si>
  <si>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</si>
  <si>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</si>
  <si>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</si>
  <si>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</si>
  <si>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</si>
  <si>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</si>
  <si>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</si>
  <si>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</si>
  <si>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</si>
  <si>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</si>
  <si>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</si>
  <si>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</si>
  <si>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</si>
  <si>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</si>
  <si>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</si>
  <si>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</si>
  <si>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</si>
  <si>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</si>
  <si>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</si>
  <si>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</si>
  <si>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</si>
  <si>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</si>
  <si>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</si>
  <si>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</si>
  <si>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</si>
  <si>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</si>
  <si>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</si>
  <si>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</si>
  <si>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</si>
  <si>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</si>
  <si>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</si>
  <si>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</si>
  <si>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</si>
  <si>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</si>
  <si>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</si>
  <si>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</si>
  <si>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</si>
  <si>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</si>
  <si>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</si>
  <si>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</si>
  <si>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</si>
  <si>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</si>
  <si>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</si>
  <si>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</si>
  <si>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</si>
  <si>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</si>
  <si>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</si>
  <si>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</si>
  <si>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</si>
  <si>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</si>
  <si>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</si>
  <si>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</si>
  <si>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</si>
  <si>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</si>
  <si>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</si>
  <si>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</si>
  <si>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</si>
  <si>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</si>
  <si>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</si>
  <si>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</si>
  <si>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</si>
  <si>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</si>
  <si>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</si>
  <si>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</si>
  <si>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</si>
  <si>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</si>
  <si>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</si>
  <si>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</si>
  <si>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</si>
  <si>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</si>
  <si>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</si>
  <si>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</si>
  <si>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</si>
  <si>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</si>
  <si>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</si>
  <si>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</si>
  <si>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</si>
  <si>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</si>
  <si>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</si>
  <si>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</si>
  <si>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</si>
  <si>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</si>
  <si>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</si>
  <si>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</si>
  <si>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</si>
  <si>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</si>
  <si>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</si>
  <si>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</si>
  <si>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</si>
  <si>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</si>
  <si>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</si>
  <si>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</si>
  <si>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</si>
  <si>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</si>
  <si>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</si>
  <si>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</si>
  <si>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</si>
  <si>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</si>
  <si>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</si>
  <si>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</si>
  <si>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</si>
  <si>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</si>
  <si>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</si>
  <si>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</si>
  <si>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</si>
  <si>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</si>
  <si>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</si>
  <si>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</si>
  <si>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</si>
  <si>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</si>
  <si>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</si>
  <si>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</si>
  <si>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</si>
  <si>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</si>
  <si>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</si>
  <si>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</si>
  <si>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</si>
  <si>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</si>
  <si>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</si>
  <si>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</si>
  <si>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</si>
  <si>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</si>
  <si>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</si>
  <si>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</si>
  <si>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</si>
  <si>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</si>
  <si>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</si>
  <si>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</si>
  <si>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</si>
  <si>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</si>
  <si>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</si>
  <si>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</si>
  <si>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</si>
  <si>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</si>
  <si>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</si>
  <si>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</si>
  <si>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</si>
  <si>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</si>
  <si>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</si>
  <si>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</si>
  <si>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</si>
  <si>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</si>
  <si>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</si>
  <si>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</si>
  <si>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</si>
  <si>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</si>
  <si>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</si>
  <si>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</si>
  <si>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</si>
  <si>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</si>
  <si>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</si>
  <si>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</si>
  <si>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</si>
  <si>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</si>
  <si>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</si>
  <si>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</si>
  <si>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</si>
  <si>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</si>
  <si>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</si>
  <si>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</si>
  <si>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</si>
  <si>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</si>
  <si>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</si>
  <si>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</si>
  <si>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</si>
  <si>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</si>
  <si>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</si>
  <si>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</si>
  <si>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</si>
  <si>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</si>
  <si>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</si>
  <si>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</si>
  <si>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</si>
  <si>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</si>
  <si>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</si>
  <si>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</si>
  <si>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</si>
  <si>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</si>
  <si>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</si>
  <si>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</si>
  <si>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</si>
  <si>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</si>
  <si>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</si>
  <si>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</si>
  <si>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</si>
  <si>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</si>
  <si>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</si>
  <si>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</si>
  <si>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</si>
  <si>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</si>
  <si>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</si>
  <si>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</si>
  <si>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</si>
  <si>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</si>
  <si>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</si>
  <si>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</si>
  <si>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</si>
  <si>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</si>
  <si>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</si>
  <si>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</si>
  <si>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</si>
  <si>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</si>
  <si>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</si>
  <si>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</si>
  <si>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</si>
  <si>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</si>
  <si>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</si>
  <si>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</si>
  <si>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</si>
  <si>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</si>
  <si>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</si>
  <si>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</si>
  <si>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</si>
  <si>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</si>
  <si>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</si>
  <si>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</si>
  <si>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</si>
  <si>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</si>
  <si>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</si>
  <si>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</si>
  <si>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</si>
  <si>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</si>
  <si>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</si>
  <si>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</si>
  <si>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</si>
  <si>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</si>
  <si>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</si>
  <si>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</si>
  <si>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</si>
  <si>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</si>
  <si>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</si>
  <si>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</si>
  <si>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</si>
  <si>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</si>
  <si>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</si>
  <si>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</si>
  <si>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</si>
  <si>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</si>
  <si>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</si>
  <si>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</si>
  <si>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</si>
  <si>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</si>
  <si>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</si>
  <si>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</si>
  <si>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</si>
  <si>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</si>
  <si>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</si>
  <si>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</si>
  <si>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</si>
  <si>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</si>
  <si>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</si>
  <si>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</si>
  <si>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</si>
  <si>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</si>
  <si>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</si>
  <si>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</si>
  <si>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</si>
  <si>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</si>
  <si>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</si>
  <si>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</si>
  <si>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</si>
  <si>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</si>
  <si>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</si>
  <si>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</si>
  <si>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</si>
  <si>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</si>
  <si>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</si>
  <si>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</si>
  <si>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</si>
  <si>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</si>
  <si>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</si>
  <si>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</si>
  <si>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</si>
  <si>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</si>
  <si>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</si>
  <si>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</si>
  <si>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</si>
  <si>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</si>
  <si>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</si>
  <si>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</si>
  <si>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</si>
  <si>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</si>
  <si>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</si>
  <si>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</si>
  <si>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</si>
  <si>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</si>
  <si>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</si>
  <si>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</si>
  <si>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</si>
  <si>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</si>
  <si>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</si>
  <si>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</si>
  <si>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</si>
  <si>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</si>
  <si>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</si>
  <si>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</si>
  <si>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</si>
  <si>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</si>
  <si>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</si>
  <si>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</si>
  <si>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</si>
  <si>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</si>
  <si>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</si>
  <si>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</si>
  <si>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</si>
  <si>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</si>
  <si>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</si>
  <si>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</si>
  <si>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</si>
  <si>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</si>
  <si>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</si>
  <si>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</si>
  <si>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</si>
  <si>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</si>
  <si>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</si>
  <si>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</si>
  <si>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</si>
  <si>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</si>
  <si>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</si>
  <si>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</si>
  <si>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</si>
  <si>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</si>
  <si>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</si>
  <si>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</si>
  <si>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</si>
  <si>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</si>
  <si>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</si>
  <si>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</si>
  <si>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</si>
  <si>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</si>
  <si>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</si>
  <si>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</si>
  <si>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</si>
  <si>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</si>
  <si>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</si>
  <si>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</si>
  <si>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</si>
  <si>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</si>
  <si>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</si>
  <si>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</si>
  <si>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</si>
  <si>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</si>
  <si>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</si>
  <si>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</si>
  <si>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</si>
  <si>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</si>
  <si>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</si>
  <si>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</si>
  <si>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</si>
  <si>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</si>
  <si>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</si>
  <si>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</si>
  <si>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</si>
  <si>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</si>
  <si>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</si>
  <si>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</si>
  <si>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</si>
  <si>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</si>
  <si>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</si>
  <si>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</si>
  <si>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</si>
  <si>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</si>
  <si>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</si>
  <si>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</si>
  <si>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</si>
  <si>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</si>
  <si>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</si>
  <si>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</si>
  <si>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</si>
  <si>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</si>
  <si>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</si>
  <si>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</si>
  <si>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</si>
  <si>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</si>
  <si>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</si>
  <si>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</si>
  <si>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</si>
  <si>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</si>
  <si>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</si>
  <si>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</si>
  <si>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</si>
  <si>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</si>
  <si>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</si>
  <si>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</si>
  <si>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</si>
  <si>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</si>
  <si>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</si>
  <si>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</si>
  <si>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</si>
  <si>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</si>
  <si>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</si>
  <si>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</si>
  <si>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</si>
  <si>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</si>
  <si>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</si>
  <si>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</si>
  <si>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</si>
  <si>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</si>
  <si>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</si>
  <si>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</si>
  <si>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</si>
  <si>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</si>
  <si>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</si>
  <si>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</si>
  <si>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</si>
  <si>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</si>
  <si>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</si>
  <si>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</si>
  <si>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</si>
  <si>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</si>
  <si>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</si>
  <si>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</si>
  <si>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</si>
  <si>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</si>
  <si>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</si>
  <si>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</si>
  <si>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</si>
  <si>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</si>
  <si>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</si>
  <si>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</si>
  <si>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</si>
  <si>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</si>
  <si>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</si>
  <si>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</si>
  <si>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</si>
  <si>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</si>
  <si>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</si>
  <si>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</si>
  <si>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</si>
  <si>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</si>
  <si>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</si>
  <si>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</si>
  <si>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</si>
  <si>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</si>
  <si>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</si>
  <si>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</si>
  <si>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</si>
  <si>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</si>
  <si>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</si>
  <si>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</si>
  <si>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</si>
  <si>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</si>
  <si>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</si>
  <si>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</si>
  <si>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</si>
  <si>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</si>
  <si>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</si>
  <si>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</si>
  <si>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</si>
  <si>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</si>
  <si>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</si>
  <si>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</si>
  <si>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</si>
  <si>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</si>
  <si>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</si>
  <si>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</si>
  <si>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</si>
  <si>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</si>
  <si>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</si>
  <si>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</si>
  <si>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</si>
  <si>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</si>
  <si>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</si>
  <si>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</si>
  <si>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</si>
  <si>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</si>
  <si>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</si>
  <si>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</si>
  <si>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</si>
  <si>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</si>
  <si>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</si>
  <si>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</si>
  <si>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</si>
  <si>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</si>
  <si>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</si>
  <si>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</si>
  <si>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</si>
  <si>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</si>
  <si>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</si>
  <si>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</si>
  <si>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</si>
  <si>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</si>
  <si>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</si>
  <si>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</si>
  <si>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</si>
  <si>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</si>
  <si>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</si>
  <si>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</si>
  <si>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</si>
  <si>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</si>
  <si>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</si>
  <si>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</si>
  <si>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</si>
  <si>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</si>
  <si>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</si>
  <si>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</si>
  <si>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</si>
  <si>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</si>
  <si>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</si>
  <si>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</si>
  <si>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</si>
  <si>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</si>
  <si>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</si>
  <si>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</si>
  <si>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</si>
  <si>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</si>
  <si>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</si>
  <si>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</si>
  <si>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</si>
  <si>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</si>
  <si>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</si>
  <si>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</si>
  <si>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</si>
  <si>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</si>
  <si>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</si>
  <si>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</si>
  <si>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</si>
  <si>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</si>
  <si>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</si>
  <si>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</si>
  <si>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</si>
  <si>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</si>
  <si>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</si>
  <si>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</si>
  <si>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</si>
  <si>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</si>
  <si>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</si>
  <si>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</si>
  <si>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</si>
  <si>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</si>
  <si>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</si>
  <si>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</si>
  <si>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</si>
  <si>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</si>
  <si>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</si>
  <si>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</si>
  <si>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</si>
  <si>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</si>
  <si>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</si>
  <si>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</si>
  <si>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</si>
  <si>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</si>
  <si>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</si>
  <si>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</si>
  <si>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</si>
  <si>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</si>
  <si>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</si>
  <si>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</si>
  <si>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</si>
  <si>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</si>
  <si>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</si>
  <si>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</si>
  <si>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</si>
  <si>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</si>
  <si>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</si>
  <si>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</si>
  <si>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</si>
  <si>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</si>
  <si>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</si>
  <si>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</si>
  <si>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</si>
  <si>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</si>
  <si>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</si>
  <si>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</si>
  <si>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</si>
  <si>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</si>
  <si>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</si>
  <si>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</si>
  <si>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</si>
  <si>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</si>
  <si>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</si>
  <si>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</si>
  <si>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</si>
  <si>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</si>
  <si>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</si>
  <si>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</si>
  <si>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</si>
  <si>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</si>
  <si>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</si>
  <si>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</si>
  <si>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</si>
  <si>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</si>
  <si>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</si>
  <si>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</si>
  <si>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</si>
  <si>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</si>
  <si>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</si>
  <si>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</si>
  <si>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</si>
  <si>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</si>
  <si>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</si>
  <si>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</si>
  <si>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</si>
  <si>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</si>
  <si>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</si>
  <si>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</si>
  <si>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</si>
  <si>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</si>
  <si>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</si>
  <si>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</si>
  <si>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</si>
  <si>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</si>
  <si>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</si>
  <si>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</si>
  <si>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</si>
  <si>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</si>
  <si>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</si>
  <si>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</si>
  <si>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</si>
  <si>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</si>
  <si>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</si>
  <si>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</si>
  <si>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</si>
  <si>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</si>
  <si>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</si>
  <si>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</si>
  <si>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</si>
  <si>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</si>
  <si>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</si>
  <si>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</si>
  <si>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</si>
  <si>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</si>
  <si>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</si>
  <si>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</si>
  <si>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</si>
  <si>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</si>
  <si>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</si>
  <si>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</si>
  <si>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</si>
  <si>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</si>
  <si>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</si>
  <si>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</si>
  <si>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</si>
  <si>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</si>
  <si>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</si>
  <si>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</si>
  <si>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</si>
  <si>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</si>
  <si>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</si>
  <si>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</si>
  <si>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</si>
  <si>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</si>
  <si>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</si>
  <si>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</si>
  <si>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</si>
  <si>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</si>
  <si>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</si>
  <si>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</si>
  <si>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</si>
  <si>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</si>
  <si>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</si>
  <si>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</si>
  <si>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</si>
  <si>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</si>
  <si>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</si>
  <si>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</si>
  <si>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</si>
  <si>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</si>
  <si>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</si>
  <si>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</si>
  <si>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</si>
  <si>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</si>
  <si>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</si>
  <si>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</si>
  <si>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</si>
  <si>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</si>
  <si>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</si>
  <si>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</si>
  <si>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</si>
  <si>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</si>
  <si>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</si>
  <si>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</si>
  <si>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</si>
  <si>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</si>
  <si>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</si>
  <si>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</si>
  <si>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</si>
  <si>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</si>
  <si>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</si>
  <si>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</si>
  <si>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</si>
  <si>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</si>
  <si>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</si>
  <si>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</si>
  <si>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</si>
  <si>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</si>
  <si>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</si>
  <si>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</si>
  <si>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</si>
  <si>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</si>
  <si>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</si>
  <si>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</si>
  <si>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</si>
  <si>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</si>
  <si>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</si>
  <si>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</si>
  <si>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</si>
  <si>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</si>
  <si>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</si>
  <si>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</si>
  <si>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</si>
  <si>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</si>
  <si>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</si>
  <si>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</si>
  <si>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</si>
  <si>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</si>
  <si>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</si>
  <si>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</si>
  <si>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</si>
  <si>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</si>
  <si>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</si>
  <si>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</si>
  <si>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</si>
  <si>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</si>
  <si>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</si>
  <si>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</si>
  <si>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</si>
  <si>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</si>
  <si>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</si>
  <si>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</si>
  <si>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</si>
  <si>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</si>
  <si>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</si>
  <si>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</si>
  <si>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</si>
  <si>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</si>
  <si>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</si>
  <si>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</si>
  <si>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</si>
  <si>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</si>
  <si>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</si>
  <si>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</si>
  <si>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</si>
  <si>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</si>
  <si>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</si>
  <si>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</si>
  <si>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</si>
  <si>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</si>
  <si>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</si>
  <si>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</si>
  <si>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</si>
  <si>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</si>
  <si>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</si>
  <si>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</si>
  <si>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</si>
  <si>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</si>
  <si>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</si>
  <si>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</si>
  <si>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</si>
  <si>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</si>
  <si>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</si>
  <si>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</si>
  <si>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</si>
  <si>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</si>
  <si>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</si>
  <si>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</si>
  <si>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</si>
  <si>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</si>
  <si>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</si>
  <si>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</si>
  <si>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</si>
  <si>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</si>
  <si>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</si>
  <si>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</si>
  <si>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</si>
  <si>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</si>
  <si>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</si>
  <si>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</si>
  <si>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</si>
  <si>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</si>
  <si>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</si>
  <si>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</si>
  <si>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</si>
  <si>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</si>
  <si>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</si>
  <si>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</si>
  <si>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</si>
  <si>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</si>
  <si>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</si>
  <si>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</si>
  <si>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</si>
  <si>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</si>
  <si>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</si>
  <si>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</si>
  <si>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</si>
  <si>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</si>
  <si>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</si>
  <si>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</si>
  <si>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</si>
  <si>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</si>
  <si>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</si>
  <si>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</si>
  <si>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</si>
  <si>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</si>
  <si>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</si>
  <si>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</si>
  <si>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</si>
  <si>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</si>
  <si>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</si>
  <si>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</si>
  <si>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</si>
  <si>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</si>
  <si>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</si>
  <si>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</si>
  <si>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</si>
  <si>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</si>
  <si>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</si>
  <si>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</si>
  <si>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</si>
  <si>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</si>
  <si>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</si>
  <si>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</si>
  <si>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</si>
  <si>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</si>
  <si>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</si>
  <si>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</si>
  <si>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</si>
  <si>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</si>
  <si>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</si>
  <si>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</si>
  <si>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</si>
  <si>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</si>
  <si>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</si>
  <si>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</si>
  <si>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</si>
  <si>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</si>
  <si>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</si>
  <si>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</si>
  <si>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</si>
  <si>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</si>
  <si>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</si>
  <si>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</si>
  <si>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</si>
  <si>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</si>
  <si>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</si>
  <si>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</si>
  <si>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</si>
  <si>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</si>
  <si>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</si>
  <si>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</si>
  <si>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</si>
  <si>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</si>
  <si>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</si>
  <si>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</si>
  <si>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</si>
  <si>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</si>
  <si>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</si>
  <si>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</si>
  <si>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</si>
  <si>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</si>
  <si>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</si>
  <si>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</si>
  <si>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</si>
  <si>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</si>
  <si>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</si>
  <si>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</si>
  <si>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</si>
  <si>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</si>
  <si>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</si>
  <si>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</si>
  <si>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</si>
  <si>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</si>
  <si>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</si>
  <si>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</si>
  <si>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</si>
  <si>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</si>
  <si>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</si>
  <si>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</si>
  <si>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</si>
  <si>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</si>
  <si>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</si>
  <si>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</si>
  <si>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</si>
  <si>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</si>
  <si>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</si>
  <si>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</si>
  <si>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</si>
  <si>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</si>
  <si>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</si>
  <si>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</si>
  <si>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</si>
  <si>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</si>
  <si>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</si>
  <si>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</si>
  <si>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</si>
  <si>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</si>
  <si>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</si>
  <si>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</si>
  <si>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</si>
  <si>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</si>
  <si>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</si>
  <si>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</si>
  <si>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</si>
  <si>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</si>
  <si>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</si>
  <si>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</si>
  <si>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</si>
  <si>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</si>
  <si>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</si>
  <si>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</si>
  <si>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</si>
  <si>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</si>
  <si>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</si>
  <si>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</si>
  <si>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</si>
  <si>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</si>
  <si>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</si>
  <si>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</si>
  <si>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</si>
  <si>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</si>
  <si>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</si>
  <si>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</si>
  <si>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</si>
  <si>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</si>
  <si>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</si>
  <si>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</si>
  <si>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</si>
  <si>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</si>
  <si>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</si>
  <si>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</si>
  <si>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</si>
  <si>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</si>
  <si>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</si>
  <si>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</si>
  <si>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</si>
  <si>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</si>
  <si>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</si>
  <si>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</si>
  <si>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</si>
  <si>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</si>
  <si>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</si>
  <si>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</si>
  <si>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</si>
  <si>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</si>
  <si>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</si>
  <si>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</si>
  <si>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</si>
  <si>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</si>
  <si>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</si>
  <si>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</si>
  <si>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</si>
  <si>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</si>
  <si>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</si>
  <si>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</si>
  <si>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</si>
  <si>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</si>
  <si>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</si>
  <si>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</si>
  <si>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</si>
  <si>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</si>
  <si>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</si>
  <si>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</si>
  <si>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</si>
  <si>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</si>
  <si>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</si>
  <si>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</si>
  <si>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</si>
  <si>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</si>
  <si>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</si>
  <si>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</si>
  <si>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</si>
  <si>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</si>
  <si>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</si>
  <si>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</si>
  <si>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</si>
  <si>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</si>
  <si>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</si>
  <si>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</si>
  <si>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</si>
  <si>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</si>
  <si>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</si>
  <si>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</si>
  <si>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</si>
  <si>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</si>
  <si>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</si>
  <si>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</si>
  <si>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</si>
  <si>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</si>
  <si>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</si>
  <si>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</si>
  <si>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</si>
  <si>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</si>
  <si>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</si>
  <si>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</si>
  <si>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</si>
  <si>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</si>
  <si>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</si>
  <si>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</si>
  <si>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</si>
  <si>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</si>
  <si>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</si>
  <si>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</si>
  <si>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</si>
  <si>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</si>
  <si>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</si>
  <si>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</si>
  <si>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</si>
  <si>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</si>
  <si>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</si>
  <si>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</si>
  <si>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</si>
  <si>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</si>
  <si>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</si>
  <si>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</si>
  <si>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</si>
  <si>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</si>
  <si>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</si>
  <si>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</si>
  <si>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</si>
  <si>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</si>
  <si>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</si>
  <si>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</si>
  <si>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</si>
  <si>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</si>
  <si>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</si>
  <si>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</si>
  <si>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</si>
  <si>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</si>
  <si>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</si>
  <si>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</si>
  <si>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</si>
  <si>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</si>
  <si>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</si>
  <si>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</si>
  <si>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</si>
  <si>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</si>
  <si>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</si>
  <si>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</si>
  <si>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</si>
  <si>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</si>
  <si>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</si>
  <si>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</si>
  <si>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</si>
  <si>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</si>
  <si>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</si>
  <si>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</si>
  <si>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</si>
  <si>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</si>
  <si>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</si>
  <si>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</si>
  <si>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</si>
  <si>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</si>
  <si>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</si>
  <si>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</si>
  <si>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</si>
  <si>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</si>
  <si>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</si>
  <si>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</si>
  <si>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</si>
  <si>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</si>
  <si>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</si>
  <si>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</si>
  <si>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</si>
  <si>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</si>
  <si>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</si>
  <si>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</si>
  <si>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</si>
  <si>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</si>
  <si>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</si>
  <si>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</si>
  <si>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</si>
  <si>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</si>
  <si>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</si>
  <si>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</si>
  <si>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</si>
  <si>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</si>
  <si>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</si>
  <si>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</si>
  <si>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</si>
  <si>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</si>
  <si>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</si>
  <si>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</si>
  <si>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</si>
  <si>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</si>
  <si>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</si>
  <si>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</si>
  <si>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</si>
  <si>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</si>
  <si>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</si>
  <si>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</si>
  <si>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</si>
  <si>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</si>
  <si>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</si>
  <si>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</si>
  <si>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</si>
  <si>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</si>
  <si>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</si>
  <si>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</si>
  <si>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</si>
  <si>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</si>
  <si>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</si>
  <si>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</si>
  <si>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</si>
  <si>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</si>
  <si>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</si>
  <si>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</si>
  <si>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</si>
  <si>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</si>
  <si>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</si>
  <si>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</si>
  <si>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</si>
  <si>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</si>
  <si>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</si>
  <si>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</si>
  <si>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</si>
  <si>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</si>
  <si>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</si>
  <si>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</si>
  <si>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</si>
  <si>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</si>
  <si>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</si>
  <si>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</si>
  <si>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</si>
  <si>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</si>
  <si>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</si>
  <si>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</si>
  <si>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</si>
  <si>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</si>
  <si>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</si>
  <si>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</si>
  <si>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</si>
  <si>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</si>
  <si>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</si>
  <si>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</si>
  <si>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</si>
  <si>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</si>
  <si>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</si>
  <si>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</si>
  <si>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</si>
  <si>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</si>
  <si>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</si>
  <si>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</si>
  <si>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</si>
  <si>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</si>
  <si>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</si>
  <si>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</si>
  <si>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</si>
  <si>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</si>
  <si>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</si>
  <si>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</si>
  <si>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</si>
  <si>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</si>
  <si>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</si>
  <si>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</si>
  <si>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</si>
  <si>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</si>
  <si>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</si>
  <si>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</si>
  <si>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</si>
  <si>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</si>
  <si>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</si>
  <si>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</si>
  <si>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</si>
  <si>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</si>
  <si>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</si>
  <si>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</si>
  <si>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</si>
  <si>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</si>
  <si>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</si>
  <si>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</si>
  <si>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</si>
  <si>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</si>
  <si>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</si>
  <si>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</si>
  <si>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</si>
  <si>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</si>
  <si>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</si>
  <si>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</si>
  <si>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</si>
  <si>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</si>
  <si>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</si>
  <si>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</si>
  <si>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</si>
  <si>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</si>
  <si>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</si>
  <si>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</si>
  <si>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</si>
  <si>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</si>
  <si>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</si>
  <si>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</si>
  <si>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</si>
  <si>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</si>
  <si>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</si>
  <si>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</si>
  <si>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</si>
  <si>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</si>
  <si>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</si>
  <si>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</si>
  <si>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</si>
  <si>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</si>
  <si>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</si>
  <si>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</si>
  <si>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</si>
  <si>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</si>
  <si>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</si>
  <si>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</si>
  <si>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</si>
  <si>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</si>
  <si>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</si>
  <si>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</si>
  <si>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</si>
  <si>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</si>
  <si>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</si>
  <si>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</si>
  <si>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</si>
  <si>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</si>
  <si>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</si>
  <si>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</si>
  <si>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</si>
  <si>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</si>
  <si>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</si>
  <si>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</si>
  <si>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</si>
  <si>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</si>
  <si>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</si>
  <si>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</si>
  <si>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</si>
  <si>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</si>
  <si>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</si>
  <si>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</si>
  <si>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</si>
  <si>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</si>
  <si>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</si>
  <si>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</si>
  <si>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</si>
  <si>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</si>
  <si>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</si>
  <si>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</si>
  <si>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</si>
  <si>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</si>
  <si>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</si>
  <si>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</si>
  <si>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</si>
  <si>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</si>
  <si>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</si>
  <si>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</si>
  <si>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</si>
  <si>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</si>
  <si>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</si>
  <si>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</si>
  <si>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</si>
  <si>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</si>
  <si>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</si>
  <si>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</si>
  <si>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</si>
  <si>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</si>
  <si>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</si>
  <si>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</si>
  <si>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</si>
  <si>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</si>
  <si>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</si>
  <si>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</si>
  <si>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</si>
  <si>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</si>
  <si>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</si>
  <si>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</si>
  <si>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</si>
  <si>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</si>
  <si>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</si>
  <si>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</si>
  <si>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</si>
  <si>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</si>
  <si>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</si>
  <si>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</si>
  <si>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</si>
  <si>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</si>
  <si>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</si>
  <si>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</si>
  <si>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</si>
  <si>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</si>
  <si>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</si>
  <si>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</si>
  <si>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</si>
  <si>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</si>
  <si>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</si>
  <si>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</si>
  <si>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</si>
  <si>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</si>
  <si>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</si>
  <si>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</si>
  <si>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</si>
  <si>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</si>
  <si>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</si>
  <si>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</si>
  <si>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</si>
  <si>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</si>
  <si>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</si>
  <si>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</si>
  <si>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</si>
  <si>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</si>
  <si>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</si>
  <si>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</si>
  <si>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</si>
  <si>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</si>
  <si>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</si>
  <si>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</si>
  <si>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</si>
  <si>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</si>
  <si>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</si>
  <si>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</si>
  <si>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</si>
  <si>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</si>
  <si>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</si>
  <si>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</si>
  <si>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</si>
  <si>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</si>
  <si>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</si>
  <si>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</si>
  <si>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</si>
  <si>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</si>
  <si>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</si>
  <si>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</si>
  <si>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</si>
  <si>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</si>
  <si>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</si>
  <si>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</si>
  <si>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</si>
  <si>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</si>
  <si>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</si>
  <si>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</si>
  <si>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</si>
  <si>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</si>
  <si>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</si>
  <si>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</si>
  <si>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</si>
  <si>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</si>
  <si>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</si>
  <si>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</si>
  <si>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</si>
  <si>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</si>
  <si>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</si>
  <si>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</si>
  <si>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</si>
  <si>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</si>
  <si>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</si>
  <si>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</si>
  <si>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</si>
  <si>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</si>
  <si>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</si>
  <si>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</si>
  <si>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</si>
  <si>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</si>
  <si>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</si>
  <si>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</si>
  <si>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</si>
  <si>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</si>
  <si>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</si>
  <si>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</si>
  <si>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</si>
  <si>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</si>
  <si>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</si>
  <si>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</si>
  <si>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</si>
  <si>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</si>
  <si>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</si>
  <si>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</si>
  <si>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</si>
  <si>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</si>
  <si>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</si>
  <si>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</si>
  <si>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</si>
  <si>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</si>
  <si>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</si>
  <si>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</si>
  <si>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</si>
  <si>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</si>
  <si>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</si>
  <si>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</si>
  <si>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</si>
  <si>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</si>
  <si>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</si>
  <si>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</si>
  <si>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</si>
  <si>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</si>
  <si>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</si>
  <si>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</si>
  <si>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</si>
  <si>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</si>
  <si>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</si>
  <si>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</si>
  <si>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</si>
  <si>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</si>
  <si>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</si>
  <si>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</si>
  <si>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</si>
  <si>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</si>
  <si>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</si>
  <si>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</si>
  <si>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</si>
  <si>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</si>
  <si>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</si>
  <si>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</si>
  <si>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</si>
  <si>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</si>
  <si>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</si>
  <si>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</si>
  <si>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</si>
  <si>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</si>
  <si>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</si>
  <si>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</si>
  <si>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</si>
  <si>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</si>
  <si>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</si>
  <si>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</si>
  <si>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</si>
  <si>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</si>
  <si>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</si>
  <si>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</si>
  <si>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</si>
  <si>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</si>
  <si>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</si>
  <si>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</si>
  <si>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</si>
  <si>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</si>
  <si>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</si>
  <si>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</si>
  <si>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</si>
  <si>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</si>
  <si>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</si>
  <si>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</si>
  <si>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</si>
  <si>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</si>
  <si>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</si>
  <si>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</si>
  <si>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</si>
  <si>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</si>
  <si>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</si>
  <si>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</si>
  <si>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</si>
  <si>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</si>
  <si>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</si>
  <si>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</si>
  <si>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</si>
  <si>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</si>
  <si>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</si>
  <si>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</si>
  <si>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</si>
  <si>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</si>
  <si>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</si>
  <si>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</si>
  <si>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</si>
  <si>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</si>
  <si>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</si>
  <si>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</si>
  <si>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</si>
  <si>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</si>
  <si>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</si>
  <si>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</si>
  <si>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</si>
  <si>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</si>
  <si>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</si>
  <si>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</si>
  <si>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</si>
  <si>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</si>
  <si>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</si>
  <si>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</si>
  <si>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</si>
  <si>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</si>
  <si>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</si>
  <si>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</si>
  <si>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</si>
  <si>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</si>
  <si>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</si>
  <si>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</si>
  <si>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</si>
  <si>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</si>
  <si>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</si>
  <si>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</si>
  <si>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</si>
  <si>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</si>
  <si>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</si>
  <si>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</si>
  <si>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</si>
  <si>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</si>
  <si>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</si>
  <si>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</si>
  <si>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</si>
  <si>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</si>
  <si>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</si>
  <si>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</si>
  <si>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</si>
  <si>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</si>
  <si>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</si>
  <si>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</si>
  <si>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</si>
  <si>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</si>
  <si>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</si>
  <si>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</si>
  <si>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</si>
  <si>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</si>
  <si>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</si>
  <si>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</si>
  <si>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</si>
  <si>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</si>
  <si>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</si>
  <si>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</si>
  <si>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</si>
  <si>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</si>
  <si>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</si>
  <si>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</si>
  <si>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</si>
  <si>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</si>
  <si>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</si>
  <si>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</si>
  <si>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</si>
  <si>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</si>
  <si>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</si>
  <si>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</si>
  <si>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</si>
  <si>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</si>
  <si>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</si>
  <si>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</si>
  <si>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</si>
  <si>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</si>
  <si>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</si>
  <si>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</si>
  <si>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</si>
  <si>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</si>
  <si>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</si>
  <si>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</si>
  <si>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</si>
  <si>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</si>
  <si>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</si>
  <si>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</si>
  <si>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</si>
  <si>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</si>
  <si>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</si>
  <si>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</si>
  <si>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</si>
  <si>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</si>
  <si>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</si>
  <si>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</si>
  <si>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</si>
  <si>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</si>
  <si>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</si>
  <si>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</si>
  <si>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</si>
  <si>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</si>
  <si>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</si>
  <si>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</si>
  <si>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</si>
  <si>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</si>
  <si>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</si>
  <si>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</si>
  <si>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</si>
  <si>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</si>
  <si>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</si>
  <si>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</si>
  <si>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</si>
  <si>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</si>
  <si>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</si>
  <si>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</si>
  <si>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</si>
  <si>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</si>
  <si>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</si>
  <si>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</si>
  <si>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</si>
  <si>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</si>
  <si>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</si>
  <si>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</si>
  <si>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</si>
  <si>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</si>
  <si>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</si>
  <si>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</si>
  <si>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</si>
  <si>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</si>
  <si>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</si>
  <si>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</si>
  <si>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</si>
  <si>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</si>
  <si>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</si>
  <si>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</si>
  <si>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</si>
  <si>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</si>
  <si>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</si>
  <si>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</si>
  <si>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</si>
  <si>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</si>
  <si>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</si>
  <si>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</si>
  <si>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</si>
  <si>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</si>
  <si>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</si>
  <si>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</si>
  <si>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</si>
  <si>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</si>
  <si>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</si>
  <si>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</si>
  <si>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</si>
  <si>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</si>
  <si>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</si>
  <si>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</si>
  <si>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</si>
  <si>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</si>
  <si>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</si>
  <si>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</si>
  <si>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</si>
  <si>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</si>
  <si>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</si>
  <si>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</si>
  <si>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</si>
  <si>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</si>
  <si>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</si>
  <si>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</si>
  <si>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</si>
  <si>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</si>
  <si>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</si>
  <si>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</si>
  <si>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</si>
  <si>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</si>
  <si>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</si>
  <si>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</si>
  <si>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</si>
  <si>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</si>
  <si>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</si>
  <si>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</si>
  <si>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</si>
  <si>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</si>
  <si>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</si>
  <si>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</si>
  <si>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</si>
  <si>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</si>
  <si>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</si>
  <si>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</si>
  <si>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</si>
  <si>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</si>
  <si>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</si>
  <si>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</si>
  <si>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</si>
  <si>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</si>
  <si>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</si>
  <si>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</si>
  <si>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</si>
  <si>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</si>
  <si>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</si>
  <si>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</si>
  <si>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</si>
  <si>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</si>
  <si>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</si>
  <si>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</si>
  <si>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</si>
  <si>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</si>
  <si>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</si>
  <si>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</si>
  <si>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</si>
  <si>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</si>
  <si>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</si>
  <si>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</si>
  <si>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</si>
  <si>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</si>
  <si>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</si>
  <si>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</si>
  <si>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</si>
  <si>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</si>
  <si>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</si>
  <si>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</si>
  <si>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</si>
  <si>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</si>
  <si>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</si>
  <si>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</si>
  <si>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</si>
  <si>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</si>
  <si>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</si>
  <si>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</si>
  <si>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</si>
  <si>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</si>
  <si>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</si>
  <si>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</si>
  <si>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</si>
  <si>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</si>
  <si>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</si>
  <si>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</si>
  <si>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</si>
  <si>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</si>
  <si>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</si>
  <si>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</si>
  <si>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</si>
  <si>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</si>
  <si>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</si>
  <si>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</si>
  <si>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</si>
  <si>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</si>
  <si>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</si>
  <si>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</si>
  <si>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</si>
  <si>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</si>
  <si>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</si>
  <si>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</si>
  <si>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</si>
  <si>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</si>
  <si>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</si>
  <si>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</si>
  <si>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</si>
  <si>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</si>
  <si>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</si>
  <si>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</si>
  <si>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</si>
  <si>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</si>
  <si>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</si>
  <si>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</si>
  <si>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</si>
  <si>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</si>
  <si>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</si>
  <si>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</si>
  <si>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</si>
  <si>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</si>
  <si>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</si>
  <si>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</si>
  <si>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</si>
  <si>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</si>
  <si>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</si>
  <si>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</si>
  <si>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</si>
  <si>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</si>
  <si>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</si>
  <si>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</si>
  <si>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</si>
  <si>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</si>
  <si>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</si>
  <si>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</si>
  <si>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</si>
  <si>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</si>
  <si>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</si>
  <si>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</si>
  <si>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</si>
  <si>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</si>
  <si>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</si>
  <si>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</si>
  <si>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</si>
  <si>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</si>
  <si>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</si>
  <si>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</si>
  <si>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</si>
  <si>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</si>
  <si>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</si>
  <si>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</si>
  <si>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</si>
  <si>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</si>
  <si>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</si>
  <si>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</si>
  <si>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</si>
  <si>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</si>
  <si>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</si>
  <si>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</si>
  <si>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</si>
  <si>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</si>
  <si>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</si>
  <si>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</si>
  <si>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</si>
  <si>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</si>
  <si>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</si>
  <si>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</si>
  <si>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</si>
  <si>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</si>
  <si>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</si>
  <si>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</si>
  <si>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</si>
  <si>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</si>
  <si>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</si>
  <si>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</si>
  <si>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</si>
  <si>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</si>
  <si>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</si>
  <si>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</si>
  <si>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</si>
  <si>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</si>
  <si>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</si>
  <si>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</si>
  <si>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</si>
  <si>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</si>
  <si>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</si>
  <si>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</si>
  <si>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</si>
  <si>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</si>
  <si>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</si>
  <si>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</si>
  <si>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</si>
  <si>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</si>
  <si>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</si>
  <si>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</si>
  <si>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</si>
  <si>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</si>
  <si>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</si>
  <si>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</si>
  <si>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</si>
  <si>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</si>
  <si>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</si>
  <si>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</si>
  <si>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</si>
  <si>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</si>
  <si>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</si>
  <si>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</si>
  <si>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</si>
  <si>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</si>
  <si>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</si>
  <si>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</si>
  <si>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</si>
  <si>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</si>
  <si>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</si>
  <si>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</si>
  <si>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</si>
  <si>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</si>
  <si>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</si>
  <si>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</si>
  <si>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</si>
  <si>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</si>
  <si>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</si>
  <si>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</si>
  <si>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</si>
  <si>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</si>
  <si>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</si>
  <si>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</si>
  <si>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</si>
  <si>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</si>
  <si>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</si>
  <si>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</si>
  <si>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</si>
  <si>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</si>
  <si>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</si>
  <si>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</si>
  <si>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</si>
  <si>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</si>
  <si>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</si>
  <si>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</si>
  <si>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</si>
  <si>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</si>
  <si>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</si>
  <si>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</si>
  <si>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</si>
  <si>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</si>
  <si>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</si>
  <si>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</si>
  <si>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</si>
  <si>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</si>
  <si>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</si>
  <si>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</si>
  <si>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</si>
  <si>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</si>
  <si>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</si>
  <si>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</si>
  <si>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</si>
  <si>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</si>
  <si>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</si>
  <si>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</si>
  <si>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</si>
  <si>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</si>
  <si>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</si>
  <si>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</si>
  <si>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</si>
  <si>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</si>
  <si>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</si>
  <si>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</si>
  <si>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</si>
  <si>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</si>
  <si>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</si>
  <si>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</si>
  <si>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</si>
  <si>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</si>
  <si>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</si>
  <si>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</si>
  <si>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</si>
  <si>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</si>
  <si>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</si>
  <si>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</si>
  <si>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</si>
  <si>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</si>
  <si>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</si>
  <si>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</si>
  <si>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</si>
  <si>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</si>
  <si>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</si>
  <si>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</si>
  <si>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</si>
  <si>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</si>
  <si>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</si>
  <si>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</si>
  <si>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</si>
  <si>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</si>
  <si>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</si>
  <si>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</si>
  <si>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</si>
  <si>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</si>
  <si>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</si>
  <si>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</si>
  <si>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</si>
  <si>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</si>
  <si>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</si>
  <si>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</si>
  <si>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</si>
  <si>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</si>
  <si>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</si>
  <si>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</si>
  <si>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</si>
  <si>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</si>
  <si>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</si>
  <si>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</si>
  <si>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</si>
  <si>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</si>
  <si>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</si>
  <si>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</si>
  <si>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</si>
  <si>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</si>
  <si>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</si>
  <si>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</si>
  <si>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</si>
  <si>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</si>
  <si>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</si>
  <si>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</si>
  <si>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</si>
  <si>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</si>
  <si>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</si>
  <si>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</si>
  <si>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</si>
  <si>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</si>
  <si>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</si>
  <si>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</si>
  <si>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</si>
  <si>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</si>
  <si>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</si>
  <si>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</si>
  <si>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</si>
  <si>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</si>
  <si>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</si>
  <si>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</si>
  <si>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</si>
  <si>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</si>
  <si>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</si>
  <si>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</si>
  <si>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</si>
  <si>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</si>
  <si>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</si>
  <si>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</si>
  <si>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</si>
  <si>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</si>
  <si>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</si>
  <si>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</si>
  <si>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</si>
  <si>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</si>
  <si>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</si>
  <si>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</si>
  <si>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</si>
  <si>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</si>
  <si>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</si>
  <si>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</si>
  <si>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</si>
  <si>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</si>
  <si>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</si>
  <si>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</si>
  <si>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</si>
  <si>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</si>
  <si>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</si>
  <si>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</si>
  <si>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</si>
  <si>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</si>
  <si>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</si>
  <si>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</si>
  <si>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</si>
  <si>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</si>
  <si>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</si>
  <si>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</si>
  <si>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</si>
  <si>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</si>
  <si>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</si>
  <si>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</si>
  <si>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</si>
  <si>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</si>
  <si>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</si>
  <si>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</si>
  <si>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</si>
  <si>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</si>
  <si>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</si>
  <si>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</si>
  <si>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</si>
  <si>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</si>
  <si>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</si>
  <si>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</si>
  <si>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</si>
  <si>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</si>
  <si>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</si>
  <si>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</si>
  <si>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</si>
  <si>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</si>
  <si>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</si>
  <si>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</si>
  <si>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</si>
  <si>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</si>
  <si>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</si>
  <si>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</si>
  <si>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</si>
  <si>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</si>
  <si>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</si>
  <si>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</si>
  <si>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</si>
  <si>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</si>
  <si>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</si>
  <si>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</si>
  <si>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</si>
  <si>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</si>
  <si>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</si>
  <si>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</si>
  <si>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</si>
  <si>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</si>
  <si>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</si>
  <si>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</si>
  <si>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</si>
  <si>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</si>
  <si>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</si>
  <si>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</si>
  <si>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</si>
  <si>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</si>
  <si>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</si>
  <si>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</si>
  <si>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</si>
  <si>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</si>
  <si>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</si>
  <si>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</si>
  <si>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</si>
  <si>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</si>
  <si>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</si>
  <si>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</si>
  <si>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</si>
  <si>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</si>
  <si>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</si>
  <si>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</si>
  <si>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</si>
  <si>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</si>
  <si>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</si>
  <si>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</si>
  <si>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</si>
  <si>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</si>
  <si>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</si>
  <si>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</si>
  <si>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</si>
  <si>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</si>
  <si>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</si>
  <si>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</si>
  <si>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</si>
  <si>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</si>
  <si>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</si>
  <si>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</si>
  <si>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</si>
  <si>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</si>
  <si>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</si>
  <si>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</si>
  <si>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</si>
  <si>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</si>
  <si>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</si>
  <si>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</si>
  <si>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</si>
  <si>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</si>
  <si>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</si>
  <si>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</si>
  <si>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</si>
  <si>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</si>
  <si>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</si>
  <si>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</si>
  <si>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</si>
  <si>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</si>
  <si>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</si>
  <si>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</si>
  <si>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</si>
  <si>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</si>
  <si>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</si>
  <si>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</si>
  <si>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</si>
  <si>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</si>
  <si>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</si>
  <si>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</si>
  <si>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</si>
  <si>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</si>
  <si>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</si>
  <si>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</si>
  <si>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</si>
  <si>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</si>
  <si>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</si>
  <si>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</si>
  <si>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</si>
  <si>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</si>
  <si>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</si>
  <si>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</si>
  <si>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</si>
  <si>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</si>
  <si>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</si>
  <si>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</si>
  <si>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</si>
  <si>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</si>
  <si>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</si>
  <si>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</si>
  <si>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</si>
  <si>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</si>
  <si>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</si>
  <si>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</si>
  <si>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</si>
  <si>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</si>
  <si>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</si>
  <si>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</si>
  <si>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</si>
  <si>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</si>
  <si>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</si>
  <si>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</si>
  <si>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</si>
  <si>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</si>
  <si>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</si>
  <si>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</si>
  <si>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</si>
  <si>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</si>
  <si>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</si>
  <si>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</si>
  <si>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</si>
  <si>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</si>
  <si>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</si>
  <si>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</si>
  <si>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</si>
  <si>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</si>
  <si>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</si>
  <si>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</si>
  <si>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</si>
  <si>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</si>
  <si>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</si>
  <si>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</si>
  <si>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</si>
  <si>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</si>
  <si>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</si>
  <si>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</si>
  <si>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</si>
  <si>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</si>
  <si>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</si>
  <si>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</si>
  <si>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</si>
  <si>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</si>
  <si>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</si>
  <si>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</si>
  <si>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</si>
  <si>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</si>
  <si>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</si>
  <si>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</si>
  <si>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</si>
  <si>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</si>
  <si>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</si>
  <si>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</si>
  <si>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</si>
  <si>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</si>
  <si>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</si>
  <si>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</si>
  <si>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</si>
  <si>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</si>
  <si>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</si>
  <si>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</si>
  <si>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</si>
  <si>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</si>
  <si>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</si>
  <si>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</si>
  <si>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</si>
  <si>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</si>
  <si>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</si>
  <si>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</si>
  <si>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</si>
  <si>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</si>
  <si>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</si>
  <si>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</si>
  <si>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</si>
  <si>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</si>
  <si>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</si>
  <si>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</si>
  <si>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</si>
  <si>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</si>
  <si>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</si>
  <si>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</si>
  <si>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</si>
  <si>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</si>
  <si>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</si>
  <si>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</si>
  <si>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</si>
  <si>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</si>
  <si>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</si>
  <si>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</si>
  <si>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</si>
  <si>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</si>
  <si>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</si>
  <si>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</si>
  <si>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</si>
  <si>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</si>
  <si>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</si>
  <si>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</si>
  <si>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</si>
  <si>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</si>
  <si>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</si>
  <si>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</si>
  <si>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</si>
  <si>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</si>
  <si>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</si>
  <si>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</si>
  <si>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</si>
  <si>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</si>
  <si>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</si>
  <si>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</si>
  <si>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</si>
  <si>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</si>
  <si>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</si>
  <si>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</si>
  <si>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</si>
  <si>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</si>
  <si>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</si>
  <si>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</si>
  <si>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</si>
  <si>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</si>
  <si>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</si>
  <si>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</si>
  <si>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</si>
  <si>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</si>
  <si>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</si>
  <si>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</si>
  <si>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</si>
  <si>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</si>
  <si>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</si>
  <si>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</si>
  <si>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</si>
  <si>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</si>
  <si>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</si>
  <si>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</si>
  <si>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</si>
  <si>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</si>
  <si>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</si>
  <si>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</si>
  <si>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</si>
  <si>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</si>
  <si>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</si>
  <si>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</si>
  <si>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</si>
  <si>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</si>
  <si>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</si>
  <si>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</si>
  <si>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</si>
  <si>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</si>
  <si>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</si>
  <si>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</si>
  <si>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</si>
  <si>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</si>
  <si>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</si>
  <si>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</si>
  <si>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</si>
  <si>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</si>
  <si>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</si>
  <si>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</si>
  <si>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</si>
  <si>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</si>
  <si>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</si>
  <si>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</si>
  <si>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</si>
  <si>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</si>
  <si>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</si>
  <si>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</si>
  <si>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</si>
  <si>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</si>
  <si>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</si>
  <si>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</si>
  <si>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</si>
  <si>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</si>
  <si>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</si>
  <si>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</si>
  <si>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</si>
  <si>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</si>
  <si>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</si>
  <si>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</si>
  <si>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</si>
  <si>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</si>
  <si>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</si>
  <si>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</si>
  <si>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</si>
  <si>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</si>
  <si>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</si>
  <si>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</si>
  <si>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</si>
  <si>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</si>
  <si>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</si>
  <si>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</si>
  <si>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</si>
  <si>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</si>
  <si>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</si>
  <si>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</si>
  <si>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</si>
  <si>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</si>
  <si>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</si>
  <si>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</si>
  <si>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</si>
  <si>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</si>
  <si>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</si>
  <si>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</si>
  <si>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</si>
  <si>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</si>
  <si>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</si>
  <si>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</si>
  <si>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</si>
  <si>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</si>
  <si>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</si>
  <si>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</si>
  <si>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</si>
  <si>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</si>
  <si>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</si>
  <si>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</si>
  <si>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</si>
  <si>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</si>
  <si>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</si>
  <si>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</si>
  <si>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</si>
  <si>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</si>
  <si>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</si>
  <si>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</si>
  <si>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</si>
  <si>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</si>
  <si>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</si>
  <si>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</si>
  <si>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</si>
  <si>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</si>
  <si>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</si>
  <si>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</si>
  <si>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</si>
  <si>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</si>
  <si>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</si>
  <si>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</si>
  <si>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</si>
  <si>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</si>
  <si>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</si>
  <si>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</si>
  <si>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</si>
  <si>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</si>
  <si>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</si>
  <si>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</si>
  <si>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</si>
  <si>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</si>
  <si>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</si>
  <si>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</si>
  <si>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</si>
  <si>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</si>
  <si>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</si>
  <si>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</si>
  <si>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</si>
  <si>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</si>
  <si>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</si>
  <si>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</si>
  <si>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</si>
  <si>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</si>
  <si>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</si>
  <si>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</si>
  <si>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</si>
  <si>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</si>
  <si>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</si>
  <si>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</si>
  <si>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</si>
  <si>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</si>
  <si>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</si>
  <si>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</si>
  <si>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</si>
  <si>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</si>
  <si>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</si>
  <si>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</si>
  <si>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</si>
  <si>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</si>
  <si>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</si>
  <si>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</si>
  <si>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</si>
  <si>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</si>
  <si>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</si>
  <si>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</si>
  <si>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</si>
  <si>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</si>
  <si>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</si>
  <si>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</si>
  <si>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</si>
  <si>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</si>
  <si>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</si>
  <si>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</si>
  <si>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</si>
  <si>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</si>
  <si>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</si>
  <si>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</si>
  <si>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</si>
  <si>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</si>
  <si>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</si>
  <si>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</si>
  <si>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</si>
  <si>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</si>
  <si>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</si>
  <si>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</si>
  <si>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</si>
  <si>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</si>
  <si>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</si>
  <si>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</si>
  <si>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</si>
  <si>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</si>
  <si>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</si>
  <si>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</si>
  <si>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</si>
  <si>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</si>
  <si>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</si>
  <si>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</si>
  <si>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</si>
  <si>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</si>
  <si>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</si>
  <si>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</si>
  <si>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</si>
  <si>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</si>
  <si>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</si>
  <si>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</si>
  <si>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</si>
  <si>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</si>
  <si>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</si>
  <si>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</si>
  <si>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</si>
  <si>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</si>
  <si>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</si>
  <si>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</si>
  <si>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</si>
  <si>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</si>
  <si>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</si>
  <si>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</si>
  <si>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</si>
  <si>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</si>
  <si>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</si>
  <si>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</si>
  <si>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</si>
  <si>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</si>
  <si>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</si>
  <si>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</si>
  <si>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</si>
  <si>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</si>
  <si>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</si>
  <si>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</si>
  <si>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</si>
  <si>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</si>
  <si>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</si>
  <si>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</si>
  <si>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</si>
  <si>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</si>
  <si>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</si>
  <si>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</si>
  <si>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</si>
  <si>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</si>
  <si>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</si>
  <si>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</si>
  <si>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</si>
  <si>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</si>
  <si>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</si>
  <si>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</si>
  <si>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</si>
  <si>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</si>
  <si>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</si>
  <si>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</si>
  <si>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</si>
  <si>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</si>
  <si>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</si>
  <si>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</si>
  <si>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</si>
  <si>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</si>
  <si>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</si>
  <si>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</si>
  <si>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</si>
  <si>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</si>
  <si>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</si>
  <si>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</si>
  <si>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</si>
  <si>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</si>
  <si>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</si>
  <si>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</si>
  <si>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</si>
  <si>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</si>
  <si>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</si>
  <si>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</si>
  <si>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</si>
  <si>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</si>
  <si>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</si>
  <si>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</si>
  <si>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</si>
  <si>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</si>
  <si>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</si>
  <si>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</si>
  <si>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</si>
  <si>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</si>
  <si>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</si>
  <si>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</si>
  <si>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</si>
  <si>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</si>
  <si>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</si>
  <si>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</si>
  <si>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</si>
  <si>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</si>
  <si>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</si>
  <si>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</si>
  <si>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</si>
  <si>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</si>
  <si>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</si>
  <si>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</si>
  <si>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</si>
  <si>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</si>
  <si>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</si>
  <si>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</si>
  <si>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</si>
  <si>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</si>
  <si>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</si>
  <si>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</si>
  <si>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</si>
  <si>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</si>
  <si>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</si>
  <si>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</si>
  <si>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</si>
  <si>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</si>
  <si>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</si>
  <si>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</si>
  <si>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</si>
  <si>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</si>
  <si>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</si>
  <si>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</si>
  <si>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</si>
  <si>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</si>
  <si>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</si>
  <si>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</si>
  <si>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</si>
  <si>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</si>
  <si>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</si>
  <si>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</si>
  <si>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</si>
  <si>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</si>
  <si>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</si>
  <si>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</si>
  <si>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</si>
  <si>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</si>
  <si>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</si>
  <si>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</si>
  <si>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</si>
  <si>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</si>
  <si>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</si>
  <si>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</si>
  <si>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</si>
  <si>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</si>
  <si>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</si>
  <si>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</si>
  <si>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</si>
  <si>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</si>
  <si>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</si>
  <si>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</si>
  <si>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</si>
  <si>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</si>
  <si>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</si>
  <si>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</si>
  <si>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</si>
  <si>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</si>
  <si>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</si>
  <si>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</si>
  <si>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</si>
  <si>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</si>
  <si>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</si>
  <si>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</si>
  <si>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</si>
  <si>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</si>
  <si>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</si>
  <si>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</si>
  <si>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</si>
  <si>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</si>
  <si>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</si>
  <si>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</si>
  <si>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</si>
  <si>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</si>
  <si>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</si>
  <si>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</si>
  <si>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</si>
  <si>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</si>
  <si>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</si>
  <si>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</si>
  <si>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</si>
  <si>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</si>
  <si>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</si>
  <si>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</si>
  <si>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</si>
  <si>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</si>
  <si>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</si>
  <si>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</si>
  <si>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</si>
  <si>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</si>
  <si>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</si>
  <si>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</si>
  <si>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</si>
  <si>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</si>
  <si>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</si>
  <si>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</si>
  <si>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</si>
  <si>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</si>
  <si>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</si>
  <si>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</si>
  <si>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</si>
  <si>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</si>
  <si>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</si>
  <si>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</si>
  <si>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</si>
  <si>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</si>
  <si>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</si>
  <si>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</si>
  <si>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</si>
  <si>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</si>
  <si>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</si>
  <si>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</si>
  <si>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</si>
  <si>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</si>
  <si>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</si>
  <si>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</si>
  <si>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</si>
  <si>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</si>
  <si>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</si>
  <si>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</si>
  <si>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</si>
  <si>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</si>
  <si>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</si>
  <si>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</si>
  <si>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</si>
  <si>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</si>
  <si>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</si>
  <si>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</si>
  <si>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</si>
  <si>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</si>
  <si>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</si>
  <si>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</si>
  <si>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</si>
  <si>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</si>
  <si>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</si>
  <si>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</si>
  <si>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</si>
  <si>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</si>
  <si>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</si>
  <si>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</si>
  <si>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</si>
  <si>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</si>
  <si>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</si>
  <si>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</si>
  <si>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</si>
  <si>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</si>
  <si>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</si>
  <si>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</si>
  <si>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</si>
  <si>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</si>
  <si>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</si>
  <si>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</si>
  <si>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</si>
  <si>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</si>
  <si>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</si>
  <si>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</si>
  <si>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</si>
  <si>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</si>
  <si>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</si>
  <si>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</si>
  <si>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</si>
  <si>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</si>
  <si>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</si>
  <si>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</si>
  <si>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</si>
  <si>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</si>
  <si>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</si>
  <si>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</si>
  <si>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</si>
  <si>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</si>
  <si>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</si>
  <si>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</si>
  <si>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</si>
  <si>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</si>
  <si>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</si>
  <si>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</si>
  <si>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</si>
  <si>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</si>
  <si>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</si>
  <si>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</si>
  <si>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</si>
  <si>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</si>
  <si>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</si>
  <si>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</si>
  <si>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</si>
  <si>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</si>
  <si>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</si>
  <si>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</si>
  <si>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</si>
  <si>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</si>
  <si>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</si>
  <si>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</si>
  <si>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</si>
  <si>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</si>
  <si>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</si>
  <si>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</si>
  <si>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</si>
  <si>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</si>
  <si>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</si>
  <si>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</si>
  <si>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</si>
  <si>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</si>
  <si>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</si>
  <si>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</si>
  <si>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</si>
  <si>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</si>
  <si>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</si>
  <si>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</si>
  <si>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</si>
  <si>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</si>
  <si>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</si>
  <si>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</si>
  <si>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</si>
  <si>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</si>
  <si>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</si>
  <si>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</si>
  <si>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</si>
  <si>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</si>
  <si>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</si>
  <si>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</si>
  <si>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</si>
  <si>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</si>
  <si>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</si>
  <si>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</si>
  <si>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</si>
  <si>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</si>
  <si>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</si>
  <si>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</si>
  <si>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</si>
  <si>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</si>
  <si>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</si>
  <si>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</si>
  <si>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</si>
  <si>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</si>
  <si>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</si>
  <si>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</si>
  <si>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</si>
  <si>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</si>
  <si>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</si>
  <si>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</si>
  <si>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</si>
  <si>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</si>
  <si>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</si>
  <si>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</si>
  <si>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</si>
  <si>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</si>
  <si>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</si>
  <si>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</si>
  <si>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</si>
  <si>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</si>
  <si>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</si>
  <si>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</si>
  <si>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</si>
  <si>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</si>
  <si>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</si>
  <si>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</si>
  <si>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</si>
  <si>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</si>
  <si>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</si>
  <si>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</si>
  <si>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</si>
  <si>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</si>
  <si>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</si>
  <si>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</si>
  <si>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</si>
  <si>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</si>
  <si>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</si>
  <si>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</si>
  <si>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</si>
  <si>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</si>
  <si>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</si>
  <si>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</si>
  <si>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</si>
  <si>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</si>
  <si>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</si>
  <si>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</si>
  <si>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</si>
  <si>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</si>
  <si>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</si>
  <si>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</si>
  <si>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</si>
  <si>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</si>
  <si>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</si>
  <si>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</si>
  <si>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</si>
  <si>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</si>
  <si>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</si>
  <si>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</si>
  <si>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</si>
  <si>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</si>
  <si>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</si>
  <si>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</si>
  <si>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</si>
  <si>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</si>
  <si>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</si>
  <si>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</si>
  <si>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</si>
  <si>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</si>
  <si>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</si>
  <si>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</si>
  <si>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</si>
  <si>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</si>
  <si>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</si>
  <si>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</si>
  <si>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</si>
  <si>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</si>
  <si>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</si>
  <si>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</si>
  <si>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</si>
  <si>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</si>
  <si>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</si>
  <si>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</si>
  <si>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</si>
  <si>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</si>
  <si>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</si>
  <si>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</si>
  <si>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</si>
  <si>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</si>
  <si>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</si>
  <si>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</si>
  <si>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</si>
  <si>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</si>
  <si>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</si>
  <si>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</si>
  <si>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</si>
  <si>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</si>
  <si>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</si>
  <si>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</si>
  <si>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</si>
  <si>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</si>
  <si>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</si>
  <si>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</si>
  <si>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</si>
  <si>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</si>
  <si>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</si>
  <si>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</si>
  <si>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</si>
  <si>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</si>
  <si>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</si>
  <si>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</si>
  <si>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</si>
  <si>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</si>
  <si>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</si>
  <si>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</si>
  <si>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</si>
  <si>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</si>
  <si>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</si>
  <si>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</si>
  <si>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</si>
  <si>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</si>
  <si>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</si>
  <si>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</si>
  <si>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</si>
  <si>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</si>
  <si>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</si>
  <si>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</si>
  <si>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</si>
  <si>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</si>
  <si>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</si>
  <si>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</si>
  <si>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</si>
  <si>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</si>
  <si>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</si>
  <si>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</si>
  <si>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</si>
  <si>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</si>
  <si>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</si>
  <si>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</si>
  <si>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</si>
  <si>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</si>
  <si>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</si>
  <si>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</si>
  <si>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</si>
  <si>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</si>
  <si>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</si>
  <si>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</si>
  <si>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</si>
  <si>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</si>
  <si>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</si>
  <si>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</si>
  <si>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</si>
  <si>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</si>
  <si>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</si>
  <si>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</si>
  <si>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</si>
  <si>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</si>
  <si>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</si>
  <si>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</si>
  <si>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</si>
  <si>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</si>
  <si>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</si>
  <si>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</si>
  <si>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</si>
  <si>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</si>
  <si>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</si>
  <si>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</si>
  <si>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</si>
  <si>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</si>
  <si>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</si>
  <si>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</si>
  <si>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</si>
  <si>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</si>
  <si>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</si>
  <si>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</si>
  <si>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</si>
  <si>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</si>
  <si>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</si>
  <si>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</si>
  <si>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</si>
  <si>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</si>
  <si>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</si>
  <si>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</si>
  <si>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</si>
  <si>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</si>
  <si>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</si>
  <si>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</si>
  <si>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</si>
  <si>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</si>
  <si>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</si>
  <si>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</si>
  <si>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</si>
  <si>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</si>
  <si>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</si>
  <si>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</si>
  <si>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</si>
  <si>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</si>
  <si>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</si>
  <si>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</si>
  <si>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</si>
  <si>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</si>
  <si>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</si>
  <si>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</si>
  <si>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</si>
  <si>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</si>
  <si>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</si>
  <si>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</si>
  <si>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</si>
  <si>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</si>
  <si>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</si>
  <si>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</si>
  <si>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</si>
  <si>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</si>
  <si>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</si>
  <si>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</si>
  <si>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</si>
  <si>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</si>
  <si>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</si>
  <si>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</si>
  <si>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</si>
  <si>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</si>
  <si>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</si>
  <si>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</si>
  <si>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</si>
  <si>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</si>
  <si>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</si>
  <si>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</si>
  <si>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</si>
  <si>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</si>
  <si>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</si>
  <si>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</si>
  <si>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</si>
  <si>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</si>
  <si>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</si>
  <si>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</si>
  <si>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</si>
  <si>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</si>
  <si>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</si>
  <si>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</si>
  <si>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</si>
  <si>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</si>
  <si>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</si>
  <si>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</si>
  <si>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</si>
  <si>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</si>
  <si>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</si>
  <si>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</si>
  <si>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</si>
  <si>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</si>
  <si>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</si>
  <si>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</si>
  <si>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</si>
  <si>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</si>
  <si>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</si>
  <si>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</si>
  <si>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</si>
  <si>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</si>
  <si>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</si>
  <si>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</si>
  <si>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</si>
  <si>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</si>
  <si>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</si>
  <si>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</si>
  <si>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</si>
  <si>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</si>
  <si>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</si>
  <si>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</si>
  <si>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</si>
  <si>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</si>
  <si>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</si>
  <si>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</si>
  <si>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</si>
  <si>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</si>
  <si>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</si>
  <si>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</si>
  <si>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</si>
  <si>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</si>
  <si>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</si>
  <si>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</si>
  <si>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</si>
  <si>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</si>
  <si>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</si>
  <si>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</si>
  <si>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</si>
  <si>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</si>
  <si>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</si>
  <si>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</si>
  <si>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</si>
  <si>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</si>
  <si>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</si>
  <si>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</si>
  <si>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</si>
  <si>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</si>
  <si>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</si>
  <si>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</si>
  <si>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</si>
  <si>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</si>
  <si>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</si>
  <si>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</si>
  <si>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</si>
  <si>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</si>
  <si>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</si>
  <si>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</si>
  <si>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</si>
  <si>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</si>
  <si>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</si>
  <si>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</si>
  <si>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</si>
  <si>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</si>
  <si>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</si>
  <si>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</si>
  <si>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</si>
  <si>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</si>
  <si>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</si>
  <si>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</si>
  <si>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</si>
  <si>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</si>
  <si>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</si>
  <si>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</si>
  <si>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</si>
  <si>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</si>
  <si>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</si>
  <si>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</si>
  <si>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</si>
  <si>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</si>
  <si>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</si>
  <si>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</si>
  <si>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</si>
  <si>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</si>
  <si>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</si>
  <si>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</si>
  <si>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</si>
  <si>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</si>
  <si>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</si>
  <si>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</si>
  <si>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</si>
  <si>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</si>
  <si>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</si>
  <si>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</si>
  <si>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</si>
  <si>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</si>
  <si>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</si>
  <si>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</si>
  <si>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</si>
  <si>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</si>
  <si>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</si>
  <si>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</si>
  <si>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</si>
  <si>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</si>
  <si>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</si>
  <si>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</si>
  <si>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</si>
  <si>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</si>
  <si>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</si>
  <si>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</si>
  <si>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</si>
  <si>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</si>
  <si>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</si>
  <si>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</si>
  <si>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</si>
  <si>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</si>
  <si>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</si>
  <si>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</si>
  <si>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</si>
  <si>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</si>
  <si>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</si>
  <si>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</si>
  <si>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</si>
  <si>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</si>
  <si>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</si>
  <si>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</si>
  <si>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</si>
  <si>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</si>
  <si>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</si>
  <si>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</si>
  <si>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</si>
  <si>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</si>
  <si>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</si>
  <si>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</si>
  <si>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</si>
  <si>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</si>
  <si>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</si>
  <si>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</si>
  <si>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</si>
  <si>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</si>
  <si>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</si>
  <si>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</si>
  <si>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</si>
  <si>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</si>
  <si>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</si>
  <si>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</si>
  <si>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</si>
  <si>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</si>
  <si>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</si>
  <si>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</si>
  <si>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</si>
  <si>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</si>
  <si>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</si>
  <si>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</si>
  <si>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</si>
  <si>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</si>
  <si>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</si>
  <si>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</si>
  <si>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</si>
  <si>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</si>
  <si>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</si>
  <si>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</si>
  <si>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</si>
  <si>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</si>
  <si>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</si>
  <si>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</si>
  <si>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</si>
  <si>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</si>
  <si>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</si>
  <si>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</si>
  <si>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</si>
  <si>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</si>
  <si>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</si>
  <si>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</si>
  <si>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</si>
  <si>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</si>
  <si>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</si>
  <si>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</si>
  <si>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</si>
  <si>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</si>
  <si>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</si>
  <si>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</si>
  <si>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</si>
  <si>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</si>
  <si>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</si>
  <si>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</si>
  <si>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</si>
  <si>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</si>
  <si>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</si>
  <si>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</si>
  <si>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</si>
  <si>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</si>
  <si>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</si>
  <si>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</si>
  <si>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</si>
  <si>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</si>
  <si>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</si>
  <si>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</si>
  <si>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</si>
  <si>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</si>
  <si>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</si>
  <si>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</si>
  <si>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</si>
  <si>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</si>
  <si>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</si>
  <si>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</si>
  <si>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</si>
  <si>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</si>
  <si>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</si>
  <si>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</si>
  <si>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</si>
  <si>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</si>
  <si>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</si>
  <si>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</si>
  <si>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</si>
  <si>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</si>
  <si>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</si>
  <si>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</si>
  <si>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</si>
  <si>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</si>
  <si>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</si>
  <si>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</si>
  <si>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</si>
  <si>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</si>
  <si>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</si>
  <si>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</si>
  <si>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</si>
  <si>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</si>
  <si>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</si>
  <si>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</si>
  <si>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</si>
  <si>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</si>
  <si>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</si>
  <si>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</si>
  <si>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</si>
  <si>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</si>
  <si>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</si>
  <si>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</si>
  <si>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</si>
  <si>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</si>
  <si>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</si>
  <si>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</si>
  <si>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</si>
  <si>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</si>
  <si>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</si>
  <si>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</si>
  <si>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</si>
  <si>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</si>
  <si>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</si>
  <si>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</si>
  <si>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</si>
  <si>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</si>
  <si>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</si>
  <si>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</si>
  <si>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</si>
  <si>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</si>
  <si>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</si>
  <si>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</si>
  <si>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</si>
  <si>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</si>
  <si>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</si>
  <si>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</si>
  <si>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</si>
  <si>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</si>
  <si>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</si>
  <si>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</si>
  <si>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</si>
  <si>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</si>
  <si>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</si>
  <si>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</si>
  <si>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</si>
  <si>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</si>
  <si>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</si>
  <si>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</si>
  <si>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</si>
  <si>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</si>
  <si>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</si>
  <si>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</si>
  <si>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</si>
  <si>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</si>
  <si>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</si>
  <si>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</si>
  <si>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</si>
  <si>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</si>
  <si>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</si>
  <si>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</si>
  <si>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</si>
  <si>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</si>
  <si>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</si>
  <si>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</si>
  <si>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</si>
  <si>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</si>
  <si>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</si>
  <si>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</si>
  <si>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</si>
  <si>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</si>
  <si>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</si>
  <si>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</si>
  <si>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</si>
  <si>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</si>
  <si>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</si>
  <si>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</si>
  <si>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</si>
  <si>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</si>
  <si>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</si>
  <si>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</si>
  <si>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</si>
  <si>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</si>
  <si>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</si>
  <si>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</si>
  <si>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</si>
  <si>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</si>
  <si>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</si>
  <si>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</si>
  <si>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</si>
  <si>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</si>
  <si>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</si>
  <si>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</si>
  <si>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</si>
  <si>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</si>
  <si>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</si>
  <si>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</si>
  <si>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</si>
  <si>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</si>
  <si>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</si>
  <si>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</si>
  <si>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</si>
  <si>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</si>
  <si>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</si>
  <si>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</si>
  <si>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</si>
  <si>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</si>
  <si>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</si>
  <si>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</si>
  <si>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</si>
  <si>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</si>
  <si>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</si>
  <si>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</si>
  <si>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</si>
  <si>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</si>
  <si>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</si>
  <si>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</si>
  <si>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</si>
  <si>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</si>
  <si>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</si>
  <si>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</si>
  <si>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</si>
  <si>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</si>
  <si>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</si>
  <si>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</si>
  <si>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</si>
  <si>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</si>
  <si>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</si>
  <si>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</si>
  <si>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</si>
  <si>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</si>
  <si>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</si>
  <si>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</si>
  <si>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</si>
  <si>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</si>
  <si>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</si>
  <si>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</si>
  <si>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</si>
  <si>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</si>
  <si>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</si>
  <si>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</si>
  <si>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</si>
  <si>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</si>
  <si>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</si>
  <si>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</si>
  <si>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</si>
  <si>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</si>
  <si>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</si>
  <si>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</si>
  <si>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</si>
  <si>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</si>
  <si>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</si>
  <si>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</si>
  <si>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</si>
  <si>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</si>
  <si>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</si>
  <si>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</si>
  <si>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</si>
  <si>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</si>
  <si>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</si>
  <si>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</si>
  <si>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</si>
  <si>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</si>
  <si>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</si>
  <si>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</si>
  <si>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</si>
  <si>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</si>
  <si>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</si>
  <si>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</si>
  <si>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</si>
  <si>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</si>
  <si>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</si>
  <si>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</si>
  <si>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</si>
  <si>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</si>
  <si>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</si>
  <si>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</si>
  <si>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</si>
  <si>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</si>
  <si>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</si>
  <si>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</si>
  <si>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</si>
  <si>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</si>
  <si>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</si>
  <si>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</si>
  <si>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</si>
  <si>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</si>
  <si>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</si>
  <si>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</si>
  <si>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</si>
  <si>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</si>
  <si>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</si>
  <si>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</si>
  <si>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</si>
  <si>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</si>
  <si>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</si>
  <si>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</si>
  <si>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</si>
  <si>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</si>
  <si>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</si>
  <si>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</si>
  <si>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</si>
  <si>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</si>
  <si>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</si>
  <si>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</si>
  <si>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</si>
  <si>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</si>
  <si>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</si>
  <si>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</si>
  <si>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</si>
  <si>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</si>
  <si>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</si>
  <si>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</si>
  <si>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</si>
  <si>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</si>
  <si>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</si>
  <si>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</si>
  <si>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</si>
  <si>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</si>
  <si>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</si>
  <si>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</si>
  <si>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</si>
  <si>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</si>
  <si>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</si>
  <si>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</si>
  <si>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</si>
  <si>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</si>
  <si>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</si>
  <si>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</si>
  <si>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</si>
  <si>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</si>
  <si>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</si>
  <si>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</si>
  <si>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</si>
  <si>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</si>
  <si>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</si>
  <si>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</si>
  <si>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</si>
  <si>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</si>
  <si>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</si>
  <si>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</si>
  <si>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</si>
  <si>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</si>
  <si>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</si>
  <si>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</si>
  <si>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</si>
  <si>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</si>
  <si>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</si>
  <si>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</si>
  <si>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</si>
  <si>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</si>
  <si>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</si>
  <si>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</si>
  <si>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</si>
  <si>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</si>
  <si>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</si>
  <si>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</si>
  <si>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</si>
  <si>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</si>
  <si>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</si>
  <si>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</si>
  <si>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</si>
  <si>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</si>
  <si>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</si>
  <si>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</si>
  <si>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</si>
  <si>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</si>
  <si>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</si>
  <si>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</si>
  <si>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</si>
  <si>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</si>
  <si>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</si>
  <si>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</si>
  <si>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</si>
  <si>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</si>
  <si>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</si>
  <si>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</si>
  <si>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</si>
  <si>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</si>
  <si>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</si>
  <si>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</si>
  <si>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</si>
  <si>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</si>
  <si>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</si>
  <si>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</si>
  <si>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</si>
  <si>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</si>
  <si>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</si>
  <si>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</si>
  <si>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</si>
  <si>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</si>
  <si>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</si>
  <si>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</si>
  <si>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</si>
  <si>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</si>
  <si>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</si>
  <si>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</si>
  <si>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</si>
  <si>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</si>
  <si>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</si>
  <si>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</si>
  <si>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</si>
  <si>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</si>
  <si>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</si>
  <si>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</si>
  <si>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</si>
  <si>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</si>
  <si>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</si>
  <si>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</si>
  <si>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</si>
  <si>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</si>
  <si>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</si>
  <si>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</si>
  <si>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</si>
  <si>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</si>
  <si>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</si>
  <si>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</si>
  <si>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</si>
  <si>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</si>
  <si>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</si>
  <si>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</si>
  <si>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</si>
  <si>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</si>
  <si>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</si>
  <si>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</si>
  <si>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</si>
  <si>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</si>
  <si>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</si>
  <si>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</si>
  <si>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</si>
  <si>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</si>
  <si>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</si>
  <si>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</si>
  <si>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</si>
  <si>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</si>
  <si>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</si>
  <si>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</si>
  <si>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</si>
  <si>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</si>
  <si>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</si>
  <si>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</si>
  <si>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</si>
  <si>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</si>
  <si>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</si>
  <si>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</si>
  <si>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</si>
  <si>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</si>
  <si>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</si>
  <si>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</si>
  <si>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</si>
  <si>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</si>
  <si>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</si>
  <si>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</si>
  <si>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</si>
  <si>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</si>
  <si>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</si>
  <si>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</si>
  <si>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</si>
  <si>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</si>
  <si>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</si>
  <si>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</si>
  <si>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</si>
  <si>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</si>
  <si>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</si>
  <si>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</si>
  <si>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</si>
  <si>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</si>
  <si>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</si>
  <si>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</si>
  <si>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</si>
  <si>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</si>
  <si>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</si>
  <si>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</si>
  <si>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</si>
  <si>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</si>
  <si>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</si>
  <si>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</si>
  <si>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</si>
  <si>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</si>
  <si>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</si>
  <si>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</si>
  <si>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</si>
  <si>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</si>
  <si>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</si>
  <si>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</si>
  <si>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</si>
  <si>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</si>
  <si>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</si>
  <si>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</si>
  <si>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</si>
  <si>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</si>
  <si>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</si>
  <si>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</si>
  <si>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</si>
  <si>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</si>
  <si>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</si>
  <si>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</si>
  <si>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</si>
  <si>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</si>
  <si>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</si>
  <si>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</si>
  <si>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</si>
  <si>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</si>
  <si>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</si>
  <si>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</si>
  <si>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</si>
  <si>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</si>
  <si>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</si>
  <si>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</si>
  <si>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</si>
  <si>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</si>
  <si>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</si>
  <si>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</si>
  <si>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</si>
  <si>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</si>
  <si>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</si>
  <si>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</si>
  <si>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</si>
  <si>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</si>
  <si>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</si>
  <si>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</si>
  <si>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</si>
  <si>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</si>
  <si>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</si>
  <si>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</si>
  <si>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</si>
  <si>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</si>
  <si>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</si>
  <si>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</si>
  <si>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</si>
  <si>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</si>
  <si>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</si>
  <si>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</si>
  <si>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</si>
  <si>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</si>
  <si>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</si>
  <si>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</si>
  <si>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</si>
  <si>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</si>
  <si>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</si>
  <si>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</si>
  <si>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</si>
  <si>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</si>
  <si>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</si>
  <si>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</si>
  <si>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</si>
  <si>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</si>
  <si>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</si>
  <si>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</si>
  <si>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</si>
  <si>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</si>
  <si>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</si>
  <si>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</si>
  <si>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</si>
  <si>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</si>
  <si>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</si>
  <si>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</si>
  <si>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</si>
  <si>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</si>
  <si>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</si>
  <si>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</si>
  <si>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</si>
  <si>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</si>
  <si>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</si>
  <si>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</si>
  <si>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</si>
  <si>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</si>
  <si>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</si>
  <si>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</si>
  <si>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</si>
  <si>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</si>
  <si>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</si>
  <si>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</si>
  <si>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</si>
  <si>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</si>
  <si>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</si>
  <si>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</si>
  <si>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</si>
  <si>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</si>
  <si>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</si>
  <si>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</si>
  <si>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</si>
  <si>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</si>
  <si>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</si>
  <si>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</si>
  <si>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</si>
  <si>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</si>
  <si>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</si>
  <si>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</si>
  <si>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</si>
  <si>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</si>
  <si>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</si>
  <si>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</si>
  <si>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</si>
  <si>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</si>
  <si>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</si>
  <si>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</si>
  <si>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</si>
  <si>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</si>
  <si>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</si>
  <si>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</si>
  <si>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</si>
  <si>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</si>
  <si>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</si>
  <si>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</si>
  <si>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</si>
  <si>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</si>
  <si>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</si>
  <si>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</si>
  <si>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</si>
  <si>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</si>
  <si>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</si>
  <si>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</si>
  <si>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</si>
  <si>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</si>
  <si>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</si>
  <si>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</si>
  <si>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</si>
  <si>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</si>
  <si>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</si>
  <si>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</si>
  <si>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</si>
  <si>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</si>
  <si>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</si>
  <si>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</si>
  <si>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</si>
  <si>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</si>
  <si>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</si>
  <si>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</si>
  <si>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</si>
  <si>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</si>
  <si>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</si>
  <si>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</si>
  <si>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</si>
  <si>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</si>
  <si>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</si>
  <si>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</si>
  <si>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</si>
  <si>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</si>
  <si>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</si>
  <si>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</si>
  <si>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</si>
  <si>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</si>
  <si>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</si>
  <si>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</si>
  <si>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</si>
  <si>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</si>
  <si>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</si>
  <si>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</si>
  <si>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</si>
  <si>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</si>
  <si>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</si>
  <si>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</si>
  <si>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</si>
  <si>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</si>
  <si>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</si>
  <si>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</si>
  <si>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</si>
  <si>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</si>
  <si>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</si>
  <si>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</si>
  <si>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</si>
  <si>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</si>
  <si>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</si>
  <si>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</si>
  <si>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</si>
  <si>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</si>
  <si>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</si>
  <si>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</si>
  <si>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</si>
  <si>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</si>
  <si>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</si>
  <si>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</si>
  <si>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</si>
  <si>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</si>
  <si>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</si>
  <si>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</si>
  <si>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</si>
  <si>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</si>
  <si>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</si>
  <si>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</si>
  <si>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</si>
  <si>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</si>
  <si>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</si>
  <si>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</si>
  <si>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</si>
  <si>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</si>
  <si>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</si>
  <si>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</si>
  <si>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</si>
  <si>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</si>
  <si>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</si>
  <si>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</si>
  <si>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</si>
  <si>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</si>
  <si>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</si>
  <si>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</si>
  <si>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</si>
  <si>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</si>
  <si>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</si>
  <si>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</si>
  <si>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</si>
  <si>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</si>
  <si>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</si>
  <si>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</si>
  <si>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</si>
  <si>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</si>
  <si>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</si>
  <si>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</si>
  <si>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</si>
  <si>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</si>
  <si>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</si>
  <si>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</si>
  <si>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</si>
  <si>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</si>
  <si>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</si>
  <si>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</si>
  <si>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</si>
  <si>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</si>
  <si>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</si>
  <si>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</si>
  <si>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</si>
  <si>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</si>
  <si>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</si>
  <si>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</si>
  <si>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</si>
  <si>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</si>
  <si>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</si>
  <si>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</si>
  <si>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</si>
  <si>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</si>
  <si>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</si>
  <si>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</si>
  <si>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</si>
  <si>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</si>
  <si>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</si>
  <si>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</si>
  <si>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</si>
  <si>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</si>
  <si>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</si>
  <si>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</si>
  <si>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</si>
  <si>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</si>
  <si>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</si>
  <si>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</si>
  <si>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</si>
  <si>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</si>
  <si>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</si>
  <si>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</si>
  <si>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</si>
  <si>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</si>
  <si>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</si>
  <si>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</si>
  <si>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</si>
  <si>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</si>
  <si>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</si>
  <si>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</si>
  <si>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</si>
  <si>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</si>
  <si>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</si>
  <si>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</si>
  <si>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</si>
  <si>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</si>
  <si>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</si>
  <si>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</si>
  <si>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</si>
  <si>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</si>
  <si>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</si>
  <si>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</si>
  <si>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</si>
  <si>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</si>
  <si>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</si>
  <si>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</si>
  <si>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</si>
  <si>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</si>
  <si>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</si>
  <si>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</si>
  <si>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</si>
  <si>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</si>
  <si>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</si>
  <si>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</si>
  <si>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</si>
  <si>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</si>
  <si>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</si>
  <si>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</si>
  <si>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</si>
  <si>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</si>
  <si>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</si>
  <si>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</si>
  <si>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</si>
  <si>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</si>
  <si>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</si>
  <si>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</si>
  <si>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</si>
  <si>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</si>
  <si>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</si>
  <si>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</si>
  <si>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</si>
  <si>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</si>
  <si>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</si>
  <si>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</si>
  <si>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</si>
  <si>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</si>
  <si>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</si>
  <si>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</si>
  <si>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</si>
  <si>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</si>
  <si>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</si>
  <si>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</si>
  <si>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</si>
  <si>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</si>
  <si>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</si>
  <si>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</si>
  <si>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</si>
  <si>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</si>
  <si>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</si>
  <si>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</si>
  <si>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</si>
  <si>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</si>
  <si>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</si>
  <si>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</si>
  <si>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</si>
  <si>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</si>
  <si>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</si>
  <si>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</si>
  <si>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</si>
  <si>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</si>
  <si>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</si>
  <si>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</si>
  <si>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</si>
  <si>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</si>
  <si>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</si>
  <si>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</si>
  <si>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</si>
  <si>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</si>
  <si>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</si>
  <si>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</si>
  <si>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</si>
  <si>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</si>
  <si>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</si>
  <si>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</si>
  <si>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</si>
  <si>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</si>
  <si>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</si>
  <si>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</si>
  <si>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</si>
  <si>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</si>
  <si>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</si>
  <si>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</si>
  <si>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</si>
  <si>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</si>
  <si>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</si>
  <si>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</si>
  <si>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</si>
  <si>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</si>
  <si>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</si>
  <si>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</si>
  <si>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</si>
  <si>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</si>
  <si>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</si>
  <si>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</si>
  <si>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</si>
  <si>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</si>
  <si>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</si>
  <si>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</si>
  <si>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</si>
  <si>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</si>
  <si>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</si>
  <si>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</si>
  <si>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</si>
  <si>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</si>
  <si>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</si>
  <si>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</si>
  <si>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</si>
  <si>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</si>
  <si>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</si>
  <si>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</si>
  <si>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</si>
  <si>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</si>
  <si>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</si>
  <si>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</si>
  <si>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</si>
  <si>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</si>
  <si>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</si>
  <si>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</si>
  <si>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</si>
  <si>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</si>
  <si>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</si>
  <si>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</si>
  <si>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</si>
  <si>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</si>
  <si>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</si>
  <si>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</si>
  <si>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</si>
  <si>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</si>
  <si>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</si>
  <si>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</si>
  <si>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</si>
  <si>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</si>
  <si>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</si>
  <si>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</si>
  <si>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</si>
  <si>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</si>
  <si>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</si>
  <si>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</si>
  <si>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</si>
  <si>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</si>
  <si>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</si>
  <si>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</si>
  <si>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</si>
  <si>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</si>
  <si>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</si>
  <si>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</si>
  <si>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</si>
  <si>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</si>
  <si>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</si>
  <si>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</si>
  <si>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</si>
  <si>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</si>
  <si>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</si>
  <si>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</si>
  <si>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</si>
  <si>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</si>
  <si>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</si>
  <si>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</si>
  <si>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</si>
  <si>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</si>
  <si>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</si>
  <si>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</si>
  <si>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</si>
  <si>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</si>
  <si>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</si>
  <si>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</si>
  <si>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</si>
  <si>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</si>
  <si>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</si>
  <si>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</si>
  <si>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</si>
  <si>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</si>
  <si>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</si>
  <si>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</si>
  <si>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</si>
  <si>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</si>
  <si>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</si>
  <si>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</si>
  <si>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</si>
  <si>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</si>
  <si>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</si>
  <si>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</si>
  <si>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</si>
  <si>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</si>
  <si>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</si>
  <si>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</si>
  <si>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</si>
  <si>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</si>
  <si>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</si>
  <si>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</si>
  <si>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</si>
  <si>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</si>
  <si>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</si>
  <si>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</si>
  <si>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</si>
  <si>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</si>
  <si>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</si>
  <si>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</si>
  <si>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</si>
  <si>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</si>
  <si>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</si>
  <si>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</si>
  <si>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</si>
  <si>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</si>
  <si>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</si>
  <si>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</si>
  <si>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</si>
  <si>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</si>
  <si>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</si>
  <si>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</si>
  <si>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</si>
  <si>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</si>
  <si>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</si>
  <si>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</si>
  <si>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</si>
  <si>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</si>
  <si>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</si>
  <si>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</si>
  <si>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</si>
  <si>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</si>
  <si>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</si>
  <si>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</si>
  <si>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</si>
  <si>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</si>
  <si>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</si>
  <si>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</si>
  <si>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</si>
  <si>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</si>
  <si>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</si>
  <si>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</si>
  <si>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</si>
  <si>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</si>
  <si>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</si>
  <si>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</si>
  <si>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</si>
  <si>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</si>
  <si>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</si>
  <si>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</si>
  <si>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</si>
  <si>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</si>
  <si>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</si>
  <si>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</si>
  <si>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</si>
  <si>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</si>
  <si>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</si>
  <si>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</si>
  <si>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</si>
  <si>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</si>
  <si>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</si>
  <si>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</si>
  <si>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</si>
  <si>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</si>
  <si>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</si>
  <si>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</si>
  <si>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</si>
  <si>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</si>
  <si>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</si>
  <si>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</si>
  <si>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</si>
  <si>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</si>
  <si>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</si>
  <si>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</si>
  <si>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</si>
  <si>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</si>
  <si>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</si>
  <si>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</si>
  <si>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</si>
  <si>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</si>
  <si>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</si>
  <si>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</si>
  <si>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</si>
  <si>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</si>
  <si>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</si>
  <si>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</si>
  <si>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</si>
  <si>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</si>
  <si>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</si>
  <si>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</si>
  <si>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</si>
  <si>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</si>
  <si>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</si>
  <si>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</si>
  <si>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</si>
  <si>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</si>
  <si>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</si>
  <si>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</si>
  <si>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</si>
  <si>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</si>
  <si>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</si>
  <si>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</si>
  <si>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</si>
  <si>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</si>
  <si>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</si>
  <si>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</si>
  <si>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</si>
  <si>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</si>
  <si>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</si>
  <si>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</si>
  <si>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</si>
  <si>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</si>
  <si>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</si>
  <si>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</si>
  <si>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</si>
  <si>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</si>
  <si>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</si>
  <si>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</si>
  <si>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</si>
  <si>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</si>
  <si>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</si>
  <si>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</si>
  <si>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</si>
  <si>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</si>
  <si>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</si>
  <si>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</si>
  <si>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</si>
  <si>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</si>
  <si>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</si>
  <si>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</si>
  <si>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</si>
  <si>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</si>
  <si>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</si>
  <si>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</si>
  <si>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</si>
  <si>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</si>
  <si>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</si>
  <si>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</si>
  <si>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</si>
  <si>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</si>
  <si>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</si>
  <si>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</si>
  <si>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</si>
  <si>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</si>
  <si>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</si>
  <si>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</si>
  <si>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</si>
  <si>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</si>
  <si>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</si>
  <si>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</si>
  <si>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</si>
  <si>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</si>
  <si>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</si>
  <si>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</si>
  <si>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</si>
  <si>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</si>
  <si>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</si>
  <si>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</si>
  <si>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</si>
  <si>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</si>
  <si>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</si>
  <si>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</si>
  <si>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</si>
  <si>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</si>
  <si>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</si>
  <si>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</si>
  <si>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</si>
  <si>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</si>
  <si>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</si>
  <si>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</si>
  <si>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</si>
  <si>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</si>
  <si>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</si>
  <si>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</si>
  <si>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</si>
  <si>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</si>
  <si>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</si>
  <si>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</si>
  <si>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</si>
  <si>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</si>
  <si>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</si>
  <si>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</si>
  <si>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</si>
  <si>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</si>
  <si>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</si>
  <si>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</si>
  <si>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</si>
  <si>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</si>
  <si>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</si>
  <si>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</si>
  <si>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</si>
  <si>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</si>
  <si>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</si>
  <si>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</si>
  <si>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</si>
  <si>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</si>
  <si>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</si>
  <si>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</si>
  <si>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</si>
  <si>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</si>
  <si>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</si>
  <si>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</si>
  <si>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</si>
  <si>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</si>
  <si>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</si>
  <si>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</si>
  <si>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</si>
  <si>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</si>
  <si>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</si>
  <si>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</si>
  <si>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</si>
  <si>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</si>
  <si>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</si>
  <si>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</si>
  <si>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</si>
  <si>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</si>
  <si>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</si>
  <si>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</si>
  <si>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</si>
  <si>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</si>
  <si>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</si>
  <si>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</si>
  <si>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</si>
  <si>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</si>
  <si>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</si>
  <si>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</si>
  <si>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</si>
  <si>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</si>
  <si>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</si>
  <si>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</si>
  <si>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</si>
  <si>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</si>
  <si>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</si>
  <si>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</si>
  <si>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</si>
  <si>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</si>
  <si>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</si>
  <si>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</si>
  <si>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</si>
  <si>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</si>
  <si>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</si>
  <si>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</si>
  <si>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</si>
  <si>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</si>
  <si>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</si>
  <si>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</si>
  <si>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</si>
  <si>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</si>
  <si>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</si>
  <si>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</si>
  <si>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</si>
  <si>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</si>
  <si>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</si>
  <si>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</si>
  <si>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</si>
  <si>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</si>
  <si>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</si>
  <si>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</si>
  <si>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</si>
  <si>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</si>
  <si>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</si>
  <si>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</si>
  <si>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</si>
  <si>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</si>
  <si>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</si>
  <si>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</si>
  <si>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</si>
  <si>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</si>
  <si>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</si>
  <si>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</si>
  <si>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</si>
  <si>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</si>
  <si>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</si>
  <si>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</si>
  <si>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</si>
  <si>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</si>
  <si>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</si>
  <si>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</si>
  <si>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</si>
  <si>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</si>
  <si>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</si>
  <si>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</si>
  <si>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</si>
  <si>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</si>
  <si>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</si>
  <si>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</si>
  <si>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</si>
  <si>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</si>
  <si>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</si>
  <si>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</si>
  <si>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</si>
  <si>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</si>
  <si>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</si>
  <si>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</si>
  <si>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</si>
  <si>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</si>
  <si>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</si>
  <si>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</si>
  <si>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</si>
  <si>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</si>
  <si>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</si>
  <si>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</si>
  <si>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</si>
  <si>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</si>
  <si>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</si>
  <si>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</si>
  <si>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</si>
  <si>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</si>
  <si>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</si>
  <si>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</si>
  <si>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</si>
  <si>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</si>
  <si>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</si>
  <si>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</si>
  <si>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</si>
  <si>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</si>
  <si>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</si>
  <si>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</si>
  <si>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</si>
  <si>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</si>
  <si>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</si>
  <si>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</si>
  <si>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</si>
  <si>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</si>
  <si>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</si>
  <si>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</si>
  <si>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</si>
  <si>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</si>
  <si>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</si>
  <si>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</si>
  <si>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</si>
  <si>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</si>
  <si>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</si>
  <si>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</si>
  <si>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</si>
  <si>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</si>
  <si>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</si>
  <si>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</si>
  <si>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</si>
  <si>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</si>
  <si>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</si>
  <si>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</si>
  <si>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</si>
  <si>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</si>
  <si>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</si>
  <si>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</si>
  <si>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</si>
  <si>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</si>
  <si>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</si>
  <si>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</si>
  <si>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</si>
  <si>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</si>
  <si>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</si>
  <si>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</si>
  <si>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</si>
  <si>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</si>
  <si>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</si>
  <si>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</si>
  <si>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</si>
  <si>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</si>
  <si>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</si>
  <si>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</si>
  <si>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</si>
  <si>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</si>
  <si>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</si>
  <si>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</si>
  <si>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</si>
  <si>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</si>
  <si>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</si>
  <si>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</si>
  <si>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</si>
  <si>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</si>
  <si>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</si>
  <si>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</si>
  <si>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</si>
  <si>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</si>
  <si>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</si>
  <si>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</si>
  <si>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</si>
  <si>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</si>
  <si>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</si>
  <si>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</si>
  <si>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</si>
  <si>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</si>
  <si>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</si>
  <si>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</si>
  <si>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</si>
  <si>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</si>
  <si>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</si>
  <si>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</si>
  <si>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</si>
  <si>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</si>
  <si>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</si>
  <si>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</si>
  <si>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</si>
  <si>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</si>
  <si>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</si>
  <si>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</si>
  <si>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</si>
  <si>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</si>
  <si>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</si>
  <si>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</si>
  <si>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</si>
  <si>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</si>
  <si>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</si>
  <si>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</si>
  <si>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</si>
  <si>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</si>
  <si>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</si>
  <si>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</si>
  <si>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</si>
  <si>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</si>
  <si>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</si>
  <si>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</si>
  <si>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</si>
  <si>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</si>
  <si>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</si>
  <si>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</si>
  <si>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</si>
  <si>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</si>
  <si>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</si>
  <si>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</si>
  <si>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</si>
  <si>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</si>
  <si>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</si>
  <si>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</si>
  <si>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</si>
  <si>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</si>
  <si>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</si>
  <si>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</si>
  <si>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</si>
  <si>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</si>
  <si>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</si>
  <si>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</si>
  <si>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</si>
  <si>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</si>
  <si>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</si>
  <si>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</si>
  <si>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</si>
  <si>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</si>
  <si>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</si>
  <si>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</si>
  <si>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</si>
  <si>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</si>
  <si>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</si>
  <si>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</si>
  <si>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</si>
  <si>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</si>
  <si>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</si>
  <si>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</si>
  <si>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</si>
  <si>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</si>
  <si>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</si>
  <si>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</si>
  <si>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</si>
  <si>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</si>
  <si>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</si>
  <si>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</si>
  <si>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</si>
  <si>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</si>
  <si>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</si>
  <si>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</si>
  <si>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</si>
  <si>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</si>
  <si>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</si>
  <si>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</si>
  <si>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</si>
  <si>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</si>
  <si>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</si>
  <si>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</si>
  <si>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</si>
  <si>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</si>
  <si>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</si>
  <si>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</si>
  <si>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</si>
  <si>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</si>
  <si>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</si>
  <si>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</si>
  <si>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</si>
  <si>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</si>
  <si>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</si>
  <si>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</si>
  <si>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</si>
  <si>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</si>
  <si>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</si>
  <si>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</si>
  <si>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</si>
  <si>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</si>
  <si>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</si>
  <si>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</si>
  <si>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</si>
  <si>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</si>
  <si>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</si>
  <si>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</si>
  <si>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</si>
  <si>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</si>
  <si>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</si>
  <si>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</si>
  <si>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</si>
  <si>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</si>
  <si>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</si>
  <si>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</si>
  <si>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</si>
  <si>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</si>
  <si>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</si>
  <si>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</si>
  <si>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</si>
  <si>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</si>
  <si>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</si>
  <si>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</si>
  <si>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</si>
  <si>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</si>
  <si>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</si>
  <si>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</si>
  <si>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</si>
  <si>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</si>
  <si>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</si>
  <si>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</si>
  <si>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</si>
  <si>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</si>
  <si>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</si>
  <si>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</si>
  <si>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</si>
  <si>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</si>
  <si>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</si>
  <si>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</si>
  <si>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</si>
  <si>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</si>
  <si>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</si>
  <si>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</si>
  <si>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</si>
  <si>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</si>
  <si>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</si>
  <si>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</si>
  <si>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</si>
  <si>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</si>
  <si>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</si>
  <si>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</si>
  <si>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</si>
  <si>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</si>
  <si>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</si>
  <si>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</si>
  <si>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</si>
  <si>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</si>
  <si>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</si>
  <si>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</si>
  <si>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</si>
  <si>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</si>
  <si>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</si>
  <si>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</si>
  <si>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</si>
  <si>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</si>
  <si>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</si>
  <si>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</si>
  <si>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</si>
  <si>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</si>
  <si>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</si>
  <si>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</si>
  <si>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</si>
  <si>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</si>
  <si>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</si>
  <si>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</si>
  <si>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</si>
  <si>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</si>
  <si>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</si>
  <si>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</si>
  <si>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</si>
  <si>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</si>
  <si>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</si>
  <si>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</si>
  <si>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</si>
  <si>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</si>
  <si>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</si>
  <si>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</si>
  <si>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</si>
  <si>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</si>
  <si>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</si>
  <si>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</si>
  <si>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</si>
  <si>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</si>
  <si>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</si>
  <si>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</si>
  <si>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</si>
  <si>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</si>
  <si>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</si>
  <si>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</si>
  <si>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</si>
  <si>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</si>
  <si>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</si>
  <si>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</si>
  <si>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</si>
  <si>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</si>
  <si>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</si>
  <si>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</si>
  <si>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</si>
  <si>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</si>
  <si>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</si>
  <si>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</si>
  <si>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</si>
  <si>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</si>
  <si>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</si>
  <si>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</si>
  <si>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</si>
  <si>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</si>
  <si>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</si>
  <si>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</si>
  <si>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</si>
  <si>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</si>
  <si>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</si>
  <si>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</si>
  <si>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</si>
  <si>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</si>
  <si>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</si>
  <si>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</si>
  <si>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</si>
  <si>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</si>
  <si>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</si>
  <si>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</si>
  <si>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</si>
  <si>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</si>
  <si>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</si>
  <si>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</si>
  <si>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</si>
  <si>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</si>
  <si>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</si>
  <si>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</si>
  <si>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</si>
  <si>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</si>
  <si>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</si>
  <si>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</si>
  <si>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</si>
  <si>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</si>
  <si>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</si>
  <si>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</si>
  <si>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</si>
  <si>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</si>
  <si>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</si>
  <si>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</si>
  <si>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</si>
  <si>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</si>
  <si>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</si>
  <si>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</si>
  <si>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</si>
  <si>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</si>
  <si>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</si>
  <si>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</si>
  <si>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</si>
  <si>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</si>
  <si>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</si>
  <si>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</si>
  <si>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</si>
  <si>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</si>
  <si>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</si>
  <si>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</si>
  <si>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</si>
  <si>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</si>
  <si>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</si>
  <si>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</si>
  <si>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</si>
  <si>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</si>
  <si>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</si>
  <si>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</si>
  <si>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</si>
  <si>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</si>
  <si>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</si>
  <si>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</si>
  <si>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</si>
  <si>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</si>
  <si>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</si>
  <si>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</si>
  <si>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</si>
  <si>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</si>
  <si>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</si>
  <si>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</si>
  <si>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</si>
  <si>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</si>
  <si>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</si>
  <si>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</si>
  <si>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</si>
  <si>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</si>
  <si>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</si>
  <si>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</si>
  <si>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</si>
  <si>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</si>
  <si>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</si>
  <si>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</si>
  <si>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</si>
  <si>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</si>
  <si>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</si>
  <si>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</si>
  <si>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</si>
  <si>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</si>
  <si>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</si>
  <si>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</si>
  <si>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</si>
  <si>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</si>
  <si>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</si>
  <si>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</si>
  <si>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</si>
  <si>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</si>
  <si>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</si>
  <si>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</si>
  <si>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</si>
  <si>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</si>
  <si>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</si>
  <si>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</si>
  <si>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</si>
  <si>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</si>
  <si>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</si>
  <si>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</si>
  <si>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</si>
  <si>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</si>
  <si>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</si>
  <si>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</si>
  <si>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</si>
  <si>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</si>
  <si>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</si>
  <si>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</si>
  <si>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</si>
  <si>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</si>
  <si>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</si>
  <si>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</si>
  <si>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</si>
  <si>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</si>
  <si>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</si>
  <si>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</si>
  <si>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</si>
  <si>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</si>
  <si>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</si>
  <si>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</si>
  <si>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</si>
  <si>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</si>
  <si>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</si>
  <si>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</si>
  <si>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</si>
  <si>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</si>
  <si>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</si>
  <si>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</si>
  <si>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</si>
  <si>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</si>
  <si>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</si>
  <si>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</si>
  <si>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</si>
  <si>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</si>
  <si>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</si>
  <si>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</si>
  <si>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</si>
  <si>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</si>
  <si>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</si>
  <si>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</si>
  <si>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</si>
  <si>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</si>
  <si>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</si>
  <si>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</si>
  <si>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</si>
  <si>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</si>
  <si>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</si>
  <si>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</si>
  <si>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</si>
  <si>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</si>
  <si>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</si>
  <si>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</si>
  <si>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</si>
  <si>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</si>
  <si>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</si>
  <si>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</si>
  <si>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</si>
  <si>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</si>
  <si>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</si>
  <si>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</si>
  <si>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</si>
  <si>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</si>
  <si>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</si>
  <si>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</si>
  <si>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</si>
  <si>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</si>
  <si>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</si>
  <si>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</si>
  <si>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</si>
  <si>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</si>
  <si>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</si>
  <si>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</si>
  <si>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</si>
  <si>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</si>
  <si>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</si>
  <si>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</si>
  <si>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</si>
  <si>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</si>
  <si>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</si>
  <si>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</si>
  <si>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</si>
  <si>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</si>
  <si>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</si>
  <si>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</si>
  <si>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</si>
  <si>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</si>
  <si>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</si>
  <si>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</si>
  <si>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</si>
  <si>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</si>
  <si>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</si>
  <si>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</si>
  <si>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</si>
  <si>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</si>
  <si>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</si>
  <si>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</si>
  <si>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</si>
  <si>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</si>
  <si>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</si>
  <si>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</si>
  <si>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</si>
  <si>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</si>
  <si>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</si>
  <si>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</si>
  <si>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</si>
  <si>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</si>
  <si>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</si>
  <si>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</si>
  <si>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</si>
  <si>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</si>
  <si>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</si>
  <si>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</si>
  <si>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</si>
  <si>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</si>
  <si>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</si>
  <si>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</si>
  <si>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</si>
  <si>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</si>
  <si>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</si>
  <si>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</si>
  <si>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</si>
  <si>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</si>
  <si>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</si>
  <si>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</si>
  <si>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</si>
  <si>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</si>
  <si>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</si>
  <si>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</si>
  <si>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</si>
  <si>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</si>
  <si>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</si>
  <si>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</si>
  <si>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</si>
  <si>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</si>
  <si>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</si>
  <si>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</si>
  <si>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</si>
  <si>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</si>
  <si>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</si>
  <si>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</si>
  <si>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</si>
  <si>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</si>
  <si>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</si>
  <si>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</si>
  <si>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</si>
  <si>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</si>
  <si>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</si>
  <si>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</si>
  <si>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</si>
  <si>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</si>
  <si>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</si>
  <si>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</si>
  <si>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</si>
  <si>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</si>
  <si>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</si>
  <si>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</si>
  <si>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</si>
  <si>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</si>
  <si>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</si>
  <si>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</si>
  <si>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</si>
  <si>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</si>
  <si>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</si>
  <si>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</si>
  <si>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</si>
  <si>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</si>
  <si>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</si>
  <si>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</si>
  <si>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</si>
  <si>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</si>
  <si>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</si>
  <si>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</si>
  <si>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</si>
  <si>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</si>
  <si>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</si>
  <si>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</si>
  <si>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</si>
  <si>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</si>
  <si>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</si>
  <si>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</si>
  <si>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</si>
  <si>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</si>
  <si>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</si>
  <si>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</si>
  <si>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</si>
  <si>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</si>
  <si>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</si>
  <si>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</si>
  <si>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</si>
  <si>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</si>
  <si>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</si>
  <si>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</si>
  <si>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</si>
  <si>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</si>
  <si>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</si>
  <si>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</si>
  <si>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</si>
  <si>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</si>
  <si>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</si>
  <si>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</si>
  <si>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</si>
  <si>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</si>
  <si>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</si>
  <si>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</si>
  <si>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</si>
  <si>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</si>
  <si>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</si>
  <si>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</si>
  <si>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</si>
  <si>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</si>
  <si>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</si>
  <si>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</si>
  <si>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</si>
  <si>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</si>
  <si>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</si>
  <si>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</si>
  <si>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</si>
  <si>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</si>
  <si>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</si>
  <si>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</si>
  <si>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</si>
  <si>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</si>
  <si>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</si>
  <si>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</si>
  <si>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</si>
  <si>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</si>
  <si>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</si>
  <si>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</si>
  <si>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</si>
  <si>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</si>
  <si>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</si>
  <si>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</si>
  <si>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</si>
  <si>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</si>
  <si>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</si>
  <si>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</si>
  <si>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</si>
  <si>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</si>
  <si>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</si>
  <si>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</si>
  <si>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</si>
  <si>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</si>
  <si>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</si>
  <si>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</si>
  <si>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</si>
  <si>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</si>
  <si>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</si>
  <si>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</si>
  <si>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</si>
  <si>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</si>
  <si>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</si>
  <si>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</si>
  <si>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</si>
  <si>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</si>
  <si>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</si>
  <si>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</si>
  <si>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</si>
  <si>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</si>
  <si>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</si>
  <si>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</si>
  <si>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</si>
  <si>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</si>
  <si>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</si>
  <si>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</si>
  <si>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</si>
  <si>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</si>
  <si>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</si>
  <si>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</si>
  <si>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</si>
  <si>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</si>
  <si>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</si>
  <si>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</si>
  <si>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</si>
  <si>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</si>
  <si>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</si>
  <si>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</si>
  <si>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</si>
  <si>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</si>
  <si>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</si>
  <si>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</si>
  <si>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</si>
  <si>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</si>
  <si>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</si>
  <si>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</si>
  <si>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</si>
  <si>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</si>
  <si>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</si>
  <si>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</si>
  <si>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</si>
  <si>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</si>
  <si>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</si>
  <si>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</si>
  <si>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</si>
  <si>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</si>
  <si>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</si>
  <si>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</si>
  <si>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</si>
  <si>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</si>
  <si>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</si>
  <si>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</si>
  <si>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</si>
  <si>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</si>
  <si>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</si>
  <si>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</si>
  <si>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</si>
  <si>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</si>
  <si>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</si>
  <si>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</si>
  <si>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</si>
  <si>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</si>
  <si>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</si>
  <si>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</si>
  <si>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</si>
  <si>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</si>
  <si>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</si>
  <si>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</si>
  <si>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</si>
  <si>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</si>
  <si>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</si>
  <si>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</si>
  <si>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</si>
  <si>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</si>
  <si>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</si>
  <si>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</si>
  <si>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</si>
  <si>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</si>
  <si>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</si>
  <si>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</si>
  <si>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</si>
  <si>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</si>
  <si>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</si>
  <si>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</si>
  <si>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</si>
  <si>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</si>
  <si>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</si>
  <si>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</si>
  <si>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</si>
  <si>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</si>
  <si>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</si>
  <si>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</si>
  <si>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</si>
  <si>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</si>
  <si>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</si>
  <si>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</si>
  <si>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</si>
  <si>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</si>
  <si>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</si>
  <si>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</si>
  <si>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</si>
  <si>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</si>
  <si>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</si>
  <si>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</si>
  <si>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</si>
  <si>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</si>
  <si>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</si>
  <si>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</si>
  <si>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</si>
  <si>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</si>
  <si>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</si>
  <si>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</si>
  <si>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</si>
  <si>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</si>
  <si>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</si>
  <si>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</si>
  <si>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</si>
  <si>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</si>
  <si>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</si>
  <si>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</si>
  <si>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</si>
  <si>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</si>
  <si>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</si>
  <si>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</si>
  <si>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</si>
  <si>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</si>
  <si>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</si>
  <si>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</si>
  <si>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</si>
  <si>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</si>
  <si>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</si>
  <si>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</si>
  <si>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</si>
  <si>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</si>
  <si>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</si>
  <si>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</si>
  <si>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</si>
  <si>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</si>
  <si>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</si>
  <si>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</si>
  <si>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</si>
  <si>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</si>
  <si>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</si>
  <si>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</si>
  <si>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</si>
  <si>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</si>
  <si>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</si>
  <si>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</si>
  <si>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</si>
  <si>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</si>
  <si>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</si>
  <si>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</si>
  <si>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</si>
  <si>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</si>
  <si>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</si>
  <si>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</si>
  <si>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</si>
  <si>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</si>
  <si>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</si>
  <si>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</si>
  <si>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</si>
  <si>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</si>
  <si>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</si>
  <si>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</si>
  <si>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</si>
  <si>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</si>
  <si>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</si>
  <si>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</si>
  <si>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</si>
  <si>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</si>
  <si>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</si>
  <si>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</si>
  <si>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</si>
  <si>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</si>
  <si>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</si>
  <si>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</si>
  <si>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</si>
  <si>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</si>
  <si>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</si>
  <si>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</si>
  <si>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</si>
  <si>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</si>
  <si>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</si>
  <si>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</si>
  <si>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</si>
  <si>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</si>
  <si>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</si>
  <si>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</si>
  <si>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</si>
  <si>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</si>
  <si>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</si>
  <si>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</si>
  <si>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</si>
  <si>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</si>
  <si>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</si>
  <si>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</si>
  <si>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</si>
  <si>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</si>
  <si>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</si>
  <si>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</si>
  <si>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</si>
  <si>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</si>
  <si>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</si>
  <si>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</si>
  <si>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</si>
  <si>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</si>
  <si>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</si>
  <si>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</si>
  <si>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</si>
  <si>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</si>
  <si>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</si>
  <si>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</si>
  <si>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</si>
  <si>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</si>
  <si>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</si>
  <si>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</si>
  <si>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</si>
  <si>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</si>
  <si>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</si>
  <si>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</si>
  <si>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</si>
  <si>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</si>
  <si>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</si>
  <si>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</si>
  <si>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</si>
  <si>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</si>
  <si>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</si>
  <si>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</si>
  <si>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</si>
  <si>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</si>
  <si>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</si>
  <si>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</si>
  <si>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</si>
  <si>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</si>
  <si>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</si>
  <si>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</si>
  <si>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</si>
  <si>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</si>
  <si>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</si>
  <si>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</si>
  <si>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</si>
  <si>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</si>
  <si>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</si>
  <si>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</si>
  <si>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</si>
  <si>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</si>
  <si>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</si>
  <si>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</si>
  <si>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</si>
  <si>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</si>
  <si>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</si>
  <si>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</si>
  <si>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</si>
  <si>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</si>
  <si>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</si>
  <si>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</si>
  <si>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</si>
  <si>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</si>
  <si>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</si>
  <si>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</si>
  <si>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</si>
  <si>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</si>
  <si>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</si>
  <si>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</si>
  <si>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</si>
  <si>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</si>
  <si>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</si>
  <si>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</si>
  <si>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</si>
  <si>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</si>
  <si>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</si>
  <si>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</si>
  <si>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</si>
  <si>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</si>
  <si>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</si>
  <si>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</si>
  <si>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</si>
  <si>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</si>
  <si>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</si>
  <si>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</si>
  <si>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</si>
  <si>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</si>
  <si>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</si>
  <si>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</si>
  <si>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</si>
  <si>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</si>
  <si>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</si>
  <si>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</si>
  <si>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</si>
  <si>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</si>
  <si>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</si>
  <si>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</si>
  <si>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</si>
  <si>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</si>
  <si>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</si>
  <si>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</si>
  <si>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</si>
  <si>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</si>
  <si>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</si>
  <si>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</si>
  <si>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</si>
  <si>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</si>
  <si>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</si>
  <si>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</si>
  <si>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</si>
  <si>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</si>
  <si>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</si>
  <si>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</si>
  <si>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</si>
  <si>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</si>
  <si>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</si>
  <si>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</si>
  <si>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</si>
  <si>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</si>
  <si>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</si>
  <si>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</si>
  <si>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</si>
  <si>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</si>
  <si>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</si>
  <si>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</si>
  <si>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</si>
  <si>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</si>
  <si>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</si>
  <si>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</si>
  <si>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</si>
  <si>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</si>
  <si>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</si>
  <si>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</si>
  <si>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</si>
  <si>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</si>
  <si>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</si>
  <si>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</si>
  <si>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</si>
  <si>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</si>
  <si>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</si>
  <si>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</si>
  <si>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</si>
  <si>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</si>
  <si>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</si>
  <si>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</si>
  <si>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</si>
  <si>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</si>
  <si>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</si>
  <si>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</si>
  <si>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</si>
  <si>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</si>
  <si>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</si>
  <si>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</si>
  <si>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</si>
  <si>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</si>
  <si>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</si>
  <si>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</si>
  <si>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</si>
  <si>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</si>
  <si>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</si>
  <si>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</si>
  <si>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</si>
  <si>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</si>
  <si>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</si>
  <si>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</si>
  <si>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</si>
  <si>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</si>
  <si>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</si>
  <si>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</si>
  <si>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</si>
  <si>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</si>
  <si>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</si>
  <si>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</si>
  <si>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</si>
  <si>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</si>
  <si>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</si>
  <si>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</si>
  <si>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</si>
  <si>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</si>
  <si>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</si>
  <si>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</si>
  <si>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</si>
  <si>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</si>
  <si>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</si>
  <si>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</si>
  <si>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</si>
  <si>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</si>
  <si>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</si>
  <si>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</si>
  <si>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</si>
  <si>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</si>
  <si>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</si>
  <si>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</si>
  <si>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</si>
  <si>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</si>
  <si>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</si>
  <si>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</si>
  <si>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</si>
  <si>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</si>
  <si>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</si>
  <si>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</si>
  <si>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</si>
  <si>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</si>
  <si>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</si>
  <si>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</si>
  <si>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</si>
  <si>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</si>
  <si>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</si>
  <si>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</si>
  <si>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</si>
  <si>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</si>
  <si>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</si>
  <si>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</si>
  <si>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</si>
  <si>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</si>
  <si>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</si>
  <si>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</si>
  <si>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</si>
  <si>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</si>
  <si>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</si>
  <si>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</si>
  <si>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</si>
  <si>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</si>
  <si>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</si>
  <si>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</si>
  <si>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</si>
  <si>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</si>
  <si>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</si>
  <si>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</si>
  <si>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</si>
  <si>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</si>
  <si>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</si>
  <si>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</si>
  <si>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</si>
  <si>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</si>
  <si>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</si>
  <si>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</si>
  <si>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</si>
  <si>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</si>
  <si>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</si>
  <si>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</si>
  <si>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</si>
  <si>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</si>
  <si>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</si>
  <si>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</si>
  <si>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</si>
  <si>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</si>
  <si>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</si>
  <si>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</si>
  <si>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</si>
  <si>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</si>
  <si>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</si>
  <si>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</si>
  <si>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</si>
  <si>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</si>
  <si>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</si>
  <si>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</si>
  <si>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</si>
  <si>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</si>
  <si>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</si>
  <si>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</si>
  <si>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</si>
  <si>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</si>
  <si>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</si>
  <si>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</si>
  <si>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</si>
  <si>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</si>
  <si>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</si>
  <si>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</si>
  <si>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</si>
  <si>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</si>
  <si>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</si>
  <si>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</si>
  <si>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</si>
  <si>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</si>
  <si>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</si>
  <si>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</si>
  <si>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</si>
  <si>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</si>
  <si>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</si>
  <si>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</si>
  <si>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</si>
  <si>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</si>
  <si>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</si>
  <si>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</si>
  <si>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</si>
  <si>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</si>
  <si>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</si>
  <si>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</si>
  <si>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</si>
  <si>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</si>
  <si>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</si>
  <si>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</si>
  <si>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</si>
  <si>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</si>
  <si>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</si>
  <si>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</si>
  <si>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</si>
  <si>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</si>
  <si>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</si>
  <si>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</si>
  <si>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</si>
  <si>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</si>
  <si>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</si>
  <si>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</si>
  <si>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</si>
  <si>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</si>
  <si>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</si>
  <si>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</si>
  <si>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</si>
  <si>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</si>
  <si>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</si>
  <si>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</si>
  <si>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</si>
  <si>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</si>
  <si>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</si>
  <si>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</si>
  <si>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</si>
  <si>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</si>
  <si>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</si>
  <si>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</si>
  <si>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</si>
  <si>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</si>
  <si>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</si>
  <si>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</si>
  <si>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</si>
  <si>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</si>
  <si>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</si>
  <si>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</si>
  <si>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</si>
  <si>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</si>
  <si>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</si>
  <si>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</si>
  <si>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</si>
  <si>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</si>
  <si>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</si>
  <si>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</si>
  <si>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</si>
  <si>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</si>
  <si>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</si>
  <si>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</si>
  <si>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</si>
  <si>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</si>
  <si>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</si>
  <si>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</si>
  <si>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</si>
  <si>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</si>
  <si>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</si>
  <si>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</si>
  <si>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</si>
  <si>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</si>
  <si>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</si>
  <si>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</si>
  <si>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</si>
  <si>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</si>
  <si>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</si>
  <si>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</si>
  <si>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</si>
  <si>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</si>
  <si>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</si>
  <si>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</si>
  <si>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</si>
  <si>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</si>
  <si>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</si>
  <si>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</si>
  <si>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</si>
  <si>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</si>
  <si>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</si>
  <si>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</si>
  <si>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</si>
  <si>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</si>
  <si>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</si>
  <si>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</si>
  <si>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</si>
  <si>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</si>
  <si>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</si>
  <si>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</si>
  <si>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</si>
  <si>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</si>
  <si>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</si>
  <si>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</si>
  <si>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</si>
  <si>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</si>
  <si>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</si>
  <si>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</si>
  <si>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</si>
  <si>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</si>
  <si>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</si>
  <si>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</si>
  <si>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</si>
  <si>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</si>
  <si>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</si>
  <si>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</si>
  <si>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</si>
  <si>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</si>
  <si>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</si>
  <si>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</si>
  <si>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</si>
  <si>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</si>
  <si>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</si>
  <si>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</si>
  <si>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</si>
  <si>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</si>
  <si>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</si>
  <si>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</si>
  <si>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</si>
  <si>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</si>
  <si>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</si>
  <si>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</si>
  <si>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</si>
  <si>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</si>
  <si>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</si>
  <si>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</si>
  <si>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</si>
  <si>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</si>
  <si>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</si>
  <si>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</si>
  <si>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</si>
  <si>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</si>
  <si>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</si>
  <si>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</si>
  <si>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</si>
  <si>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</si>
  <si>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</si>
  <si>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</si>
  <si>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</si>
  <si>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</si>
  <si>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</si>
  <si>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</si>
  <si>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</si>
  <si>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</si>
  <si>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</si>
  <si>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</si>
  <si>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</si>
  <si>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</si>
  <si>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</si>
  <si>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</si>
  <si>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</si>
  <si>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</si>
  <si>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</si>
  <si>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</si>
  <si>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</si>
  <si>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</si>
  <si>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</si>
  <si>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</si>
  <si>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</si>
  <si>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</si>
  <si>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</si>
  <si>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</si>
  <si>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</si>
  <si>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</si>
  <si>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</si>
  <si>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</si>
  <si>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</si>
  <si>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</si>
  <si>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</si>
  <si>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</si>
  <si>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</si>
  <si>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</si>
  <si>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</si>
  <si>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</si>
  <si>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</si>
  <si>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</si>
  <si>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</si>
  <si>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</si>
  <si>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</si>
  <si>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</si>
  <si>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</si>
  <si>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</si>
  <si>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</si>
  <si>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</si>
  <si>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</si>
  <si>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</si>
  <si>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</si>
  <si>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</si>
  <si>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</si>
  <si>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</si>
  <si>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</si>
  <si>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</si>
  <si>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</si>
  <si>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</si>
  <si>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</si>
  <si>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</si>
  <si>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</si>
  <si>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</si>
  <si>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</si>
  <si>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</si>
  <si>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</si>
  <si>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</si>
  <si>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</si>
  <si>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</si>
  <si>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</si>
  <si>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</si>
  <si>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</si>
  <si>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</si>
  <si>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</si>
  <si>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</si>
  <si>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</si>
  <si>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</si>
  <si>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</si>
  <si>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</si>
  <si>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</si>
  <si>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</si>
  <si>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</si>
  <si>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</si>
  <si>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</si>
  <si>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</si>
  <si>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</si>
  <si>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</si>
  <si>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</si>
  <si>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</si>
  <si>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</si>
  <si>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</si>
  <si>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</si>
  <si>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</si>
  <si>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</si>
  <si>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</si>
  <si>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</si>
  <si>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</si>
  <si>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</si>
  <si>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</si>
  <si>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</si>
  <si>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</si>
  <si>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</si>
  <si>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</si>
  <si>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</si>
  <si>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</si>
  <si>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</si>
  <si>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</si>
  <si>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</si>
  <si>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</si>
  <si>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</si>
  <si>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</si>
  <si>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</si>
  <si>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</si>
  <si>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</si>
  <si>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</si>
  <si>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</si>
  <si>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</si>
  <si>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</si>
  <si>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</si>
  <si>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</si>
  <si>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</si>
  <si>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</si>
  <si>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</si>
  <si>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</si>
  <si>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</si>
  <si>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</si>
  <si>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</si>
  <si>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</si>
  <si>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</si>
  <si>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</si>
  <si>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</si>
  <si>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</si>
  <si>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</si>
  <si>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</si>
  <si>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</si>
  <si>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</si>
  <si>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</si>
  <si>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</si>
  <si>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</si>
  <si>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</si>
  <si>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</si>
  <si>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</si>
  <si>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</si>
  <si>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</si>
  <si>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</si>
  <si>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</si>
  <si>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</si>
  <si>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</si>
  <si>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</si>
  <si>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</si>
  <si>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</si>
  <si>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</si>
  <si>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</si>
  <si>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</si>
  <si>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</si>
  <si>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</si>
  <si>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</si>
  <si>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</si>
  <si>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</si>
  <si>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</si>
  <si>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</si>
  <si>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</si>
  <si>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</si>
  <si>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</si>
  <si>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</si>
  <si>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</si>
  <si>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</si>
  <si>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</si>
  <si>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</si>
  <si>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</si>
  <si>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</si>
  <si>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</si>
  <si>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</si>
  <si>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</si>
  <si>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</si>
  <si>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</si>
  <si>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</si>
  <si>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</si>
  <si>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</si>
  <si>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</si>
  <si>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</si>
  <si>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</si>
  <si>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</si>
  <si>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</si>
  <si>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</si>
  <si>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</si>
  <si>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</si>
  <si>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</si>
  <si>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</si>
  <si>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</si>
  <si>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</si>
  <si>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</si>
  <si>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</si>
  <si>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</si>
  <si>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</si>
  <si>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</si>
  <si>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</si>
  <si>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</si>
  <si>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</si>
  <si>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</si>
  <si>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</si>
  <si>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</si>
  <si>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</si>
  <si>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</si>
  <si>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</si>
  <si>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</si>
  <si>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</si>
  <si>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</si>
  <si>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</si>
  <si>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</si>
  <si>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</si>
  <si>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</si>
  <si>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</si>
  <si>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</si>
  <si>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</si>
  <si>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</si>
  <si>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</si>
  <si>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</si>
  <si>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</si>
  <si>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</si>
  <si>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</si>
  <si>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</si>
  <si>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</si>
  <si>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</si>
  <si>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</si>
  <si>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</si>
  <si>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</si>
  <si>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</si>
  <si>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</si>
  <si>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</si>
  <si>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</si>
  <si>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</si>
  <si>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</si>
  <si>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</si>
  <si>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</si>
  <si>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</si>
  <si>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</si>
  <si>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</si>
  <si>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</si>
  <si>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</si>
  <si>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</si>
  <si>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</si>
  <si>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</si>
  <si>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</si>
  <si>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</si>
  <si>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</si>
  <si>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</si>
  <si>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</si>
  <si>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</si>
  <si>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</si>
  <si>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</si>
  <si>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</si>
  <si>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</si>
  <si>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</si>
  <si>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</si>
  <si>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</si>
  <si>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</si>
  <si>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</si>
  <si>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</si>
  <si>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</si>
  <si>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</si>
  <si>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</si>
  <si>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</si>
  <si>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</si>
  <si>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</si>
  <si>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</si>
  <si>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</si>
  <si>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</si>
  <si>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</si>
  <si>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</si>
  <si>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</si>
  <si>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</si>
  <si>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</si>
  <si>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</si>
  <si>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</si>
  <si>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</si>
  <si>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</si>
  <si>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</si>
  <si>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</si>
  <si>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</si>
  <si>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</si>
  <si>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</si>
  <si>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</si>
  <si>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</si>
  <si>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</si>
  <si>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</si>
  <si>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</si>
  <si>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</si>
  <si>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</si>
  <si>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</si>
  <si>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</si>
  <si>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</si>
  <si>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</si>
  <si>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</si>
  <si>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</si>
  <si>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</si>
  <si>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</si>
  <si>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</si>
  <si>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</si>
  <si>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</si>
  <si>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</si>
  <si>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</si>
  <si>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</si>
  <si>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</si>
  <si>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</si>
  <si>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</si>
  <si>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</si>
  <si>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</si>
  <si>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</si>
  <si>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</si>
  <si>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</si>
  <si>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</si>
  <si>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</si>
  <si>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</si>
  <si>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</si>
  <si>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</si>
  <si>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</si>
  <si>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</si>
  <si>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</si>
  <si>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</si>
  <si>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</si>
  <si>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</si>
  <si>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</si>
  <si>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</si>
  <si>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</si>
  <si>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</si>
  <si>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</si>
  <si>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</si>
  <si>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</si>
  <si>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</si>
  <si>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</si>
  <si>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</si>
  <si>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</si>
  <si>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</si>
  <si>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</si>
  <si>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</si>
  <si>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</si>
  <si>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</si>
  <si>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</si>
  <si>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</si>
  <si>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</si>
  <si>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</si>
  <si>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</si>
  <si>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</si>
  <si>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</si>
  <si>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</si>
  <si>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</si>
  <si>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</si>
  <si>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</si>
  <si>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</si>
  <si>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</si>
  <si>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</si>
  <si>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</si>
  <si>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</si>
  <si>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</si>
  <si>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</si>
  <si>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</si>
  <si>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</si>
  <si>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</si>
  <si>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</si>
  <si>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</si>
  <si>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</si>
  <si>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</si>
  <si>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</si>
  <si>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</si>
  <si>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</si>
  <si>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</si>
  <si>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</si>
  <si>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</si>
  <si>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</si>
  <si>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</si>
  <si>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</si>
  <si>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</si>
  <si>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</si>
  <si>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</si>
  <si>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</si>
  <si>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</si>
  <si>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</si>
  <si>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</si>
  <si>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</si>
  <si>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</si>
  <si>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</si>
  <si>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</si>
  <si>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</si>
  <si>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</si>
  <si>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</si>
  <si>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</si>
  <si>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</si>
  <si>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</si>
  <si>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</si>
  <si>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</si>
  <si>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</si>
  <si>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</si>
  <si>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</si>
  <si>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</si>
  <si>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</si>
  <si>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</si>
  <si>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</si>
  <si>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</si>
  <si>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</si>
  <si>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</si>
  <si>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</si>
  <si>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</si>
  <si>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</si>
  <si>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</si>
  <si>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</si>
  <si>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</si>
  <si>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</si>
  <si>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</si>
  <si>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</si>
  <si>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</si>
  <si>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</si>
  <si>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</si>
  <si>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</si>
  <si>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</si>
  <si>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</si>
  <si>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</si>
  <si>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</si>
  <si>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</si>
  <si>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</si>
  <si>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</si>
  <si>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</si>
  <si>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</si>
  <si>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</si>
  <si>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</si>
  <si>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</si>
  <si>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</si>
  <si>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</si>
  <si>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</si>
  <si>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</si>
  <si>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</si>
  <si>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</si>
  <si>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</si>
  <si>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</si>
  <si>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</si>
  <si>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</si>
  <si>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</si>
  <si>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</si>
  <si>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</si>
  <si>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</si>
  <si>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</si>
  <si>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</si>
  <si>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</si>
  <si>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</si>
  <si>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</si>
  <si>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</si>
  <si>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</si>
  <si>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</si>
  <si>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</si>
  <si>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</si>
  <si>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</si>
  <si>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</si>
  <si>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</si>
  <si>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</si>
  <si>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</si>
  <si>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</si>
  <si>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</si>
  <si>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</si>
  <si>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</si>
  <si>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</si>
  <si>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</si>
  <si>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</si>
  <si>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</si>
  <si>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</si>
  <si>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</si>
  <si>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</si>
  <si>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</si>
  <si>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</si>
  <si>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</si>
  <si>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</si>
  <si>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</si>
  <si>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</si>
  <si>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</si>
  <si>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</si>
  <si>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</si>
  <si>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</si>
  <si>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</si>
  <si>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</si>
  <si>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</si>
  <si>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</si>
  <si>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</si>
  <si>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</si>
  <si>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</si>
  <si>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</si>
  <si>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</si>
  <si>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</si>
  <si>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</si>
  <si>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</si>
  <si>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</si>
  <si>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</si>
  <si>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</si>
  <si>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</si>
  <si>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</si>
  <si>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</si>
  <si>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</si>
  <si>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</si>
  <si>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</si>
  <si>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</si>
  <si>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</si>
  <si>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</si>
  <si>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</si>
  <si>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</si>
  <si>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</si>
  <si>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</si>
  <si>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</si>
  <si>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</si>
  <si>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</si>
  <si>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</si>
  <si>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</si>
  <si>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</si>
  <si>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</si>
  <si>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</si>
  <si>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</si>
  <si>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</si>
  <si>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</si>
  <si>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</si>
  <si>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</si>
  <si>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</si>
  <si>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</si>
  <si>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</si>
  <si>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</si>
  <si>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</si>
  <si>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</si>
  <si>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</si>
  <si>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</si>
  <si>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</si>
  <si>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</si>
  <si>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</si>
  <si>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</si>
  <si>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</si>
  <si>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</si>
  <si>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</si>
  <si>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</si>
  <si>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</si>
  <si>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</si>
  <si>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</si>
  <si>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</si>
  <si>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</si>
  <si>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</si>
  <si>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</si>
  <si>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</si>
  <si>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</si>
  <si>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</si>
  <si>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</si>
  <si>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</si>
  <si>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</si>
  <si>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</si>
  <si>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</si>
  <si>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</si>
  <si>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</si>
  <si>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</si>
  <si>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</si>
  <si>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</si>
  <si>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</si>
  <si>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</si>
  <si>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</si>
  <si>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</si>
  <si>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</si>
  <si>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</si>
  <si>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</si>
  <si>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</si>
  <si>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</si>
  <si>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</si>
  <si>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</si>
  <si>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</si>
  <si>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</si>
  <si>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</si>
  <si>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</si>
  <si>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</si>
  <si>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</si>
  <si>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</si>
  <si>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</si>
  <si>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</si>
  <si>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</si>
  <si>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</si>
  <si>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</si>
  <si>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</si>
  <si>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</si>
  <si>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</si>
  <si>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</si>
  <si>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</si>
  <si>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</si>
  <si>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</si>
  <si>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</si>
  <si>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</si>
  <si>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</si>
  <si>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</si>
  <si>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</si>
  <si>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</si>
  <si>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</si>
  <si>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</si>
  <si>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</si>
  <si>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</si>
  <si>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</si>
  <si>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</si>
  <si>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</si>
  <si>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</si>
  <si>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</si>
  <si>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</si>
  <si>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</si>
  <si>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</si>
  <si>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</si>
  <si>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</si>
  <si>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</si>
  <si>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</si>
  <si>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</si>
  <si>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</si>
  <si>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</si>
  <si>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</si>
  <si>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</si>
  <si>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</si>
  <si>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</si>
  <si>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</si>
  <si>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</si>
  <si>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</si>
  <si>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</si>
  <si>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</si>
  <si>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</si>
  <si>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</si>
  <si>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</si>
  <si>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</si>
  <si>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</si>
  <si>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</si>
  <si>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</si>
  <si>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</si>
  <si>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</si>
  <si>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</si>
  <si>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</si>
  <si>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</si>
  <si>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</si>
  <si>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</si>
  <si>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</si>
  <si>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</si>
  <si>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</si>
  <si>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</si>
  <si>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</si>
  <si>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</si>
  <si>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</si>
  <si>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</si>
  <si>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</si>
  <si>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</si>
  <si>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</si>
  <si>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</si>
  <si>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</si>
  <si>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</si>
  <si>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</si>
  <si>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</si>
  <si>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</si>
  <si>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</si>
  <si>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</si>
  <si>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</si>
  <si>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</si>
  <si>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</si>
  <si>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</si>
  <si>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</si>
  <si>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</si>
  <si>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</si>
  <si>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</si>
  <si>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</si>
  <si>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</si>
  <si>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</si>
  <si>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</si>
  <si>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</si>
  <si>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</si>
  <si>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</si>
  <si>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</si>
  <si>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</si>
  <si>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</si>
  <si>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</si>
  <si>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</si>
  <si>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</si>
  <si>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</si>
  <si>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</si>
  <si>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</si>
  <si>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</si>
  <si>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</si>
  <si>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</si>
  <si>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</si>
  <si>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</si>
  <si>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</si>
  <si>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</si>
  <si>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</si>
  <si>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</si>
  <si>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</si>
  <si>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</si>
  <si>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</si>
  <si>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</si>
  <si>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</si>
  <si>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</si>
  <si>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</si>
  <si>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</si>
  <si>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</si>
  <si>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</si>
  <si>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</si>
  <si>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</si>
  <si>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</si>
  <si>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</si>
  <si>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</si>
  <si>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</si>
  <si>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</si>
  <si>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</si>
  <si>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</si>
  <si>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</si>
  <si>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</si>
  <si>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</si>
  <si>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</si>
  <si>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</si>
  <si>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</si>
  <si>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</si>
  <si>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</si>
  <si>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</si>
  <si>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</si>
  <si>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</si>
  <si>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</si>
  <si>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</si>
  <si>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</si>
  <si>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</si>
  <si>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</si>
  <si>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</si>
  <si>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</si>
  <si>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</si>
  <si>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</si>
  <si>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</si>
  <si>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</si>
  <si>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</si>
  <si>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</si>
  <si>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</si>
  <si>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</si>
  <si>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</si>
  <si>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</si>
  <si>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</si>
  <si>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</si>
  <si>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</si>
  <si>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</si>
  <si>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</si>
  <si>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</si>
  <si>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</si>
  <si>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</si>
  <si>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</si>
  <si>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</si>
  <si>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</si>
  <si>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</si>
  <si>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</si>
  <si>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</si>
  <si>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</si>
  <si>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</si>
  <si>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</si>
  <si>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</si>
  <si>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</si>
  <si>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</si>
  <si>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</si>
  <si>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</si>
  <si>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</si>
  <si>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</si>
  <si>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</si>
  <si>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</si>
  <si>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</si>
  <si>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</si>
  <si>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</si>
  <si>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</si>
  <si>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</si>
  <si>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</si>
  <si>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</si>
  <si>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</si>
  <si>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</si>
  <si>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</si>
  <si>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</si>
  <si>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</si>
  <si>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</si>
  <si>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</si>
  <si>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</si>
  <si>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</si>
  <si>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</si>
  <si>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</si>
  <si>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</si>
  <si>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</si>
  <si>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</si>
  <si>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</si>
  <si>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</si>
  <si>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</si>
  <si>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</si>
  <si>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</si>
  <si>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</si>
  <si>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</si>
  <si>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</si>
  <si>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</si>
  <si>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</si>
  <si>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</si>
  <si>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</si>
  <si>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</si>
  <si>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</si>
  <si>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</si>
  <si>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</si>
  <si>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</si>
  <si>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</si>
  <si>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</si>
  <si>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</si>
  <si>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</si>
  <si>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</si>
  <si>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</si>
  <si>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</si>
  <si>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</si>
  <si>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</si>
  <si>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</si>
  <si>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</si>
  <si>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</si>
  <si>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</si>
  <si>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</si>
  <si>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</si>
  <si>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</si>
  <si>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</si>
  <si>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</si>
  <si>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</si>
  <si>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</si>
  <si>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</si>
  <si>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</si>
  <si>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</si>
  <si>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</si>
  <si>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</si>
  <si>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</si>
  <si>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</si>
  <si>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</si>
  <si>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</si>
  <si>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</si>
  <si>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</si>
  <si>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</si>
  <si>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</si>
  <si>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</si>
  <si>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</si>
  <si>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</si>
  <si>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</si>
  <si>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</si>
  <si>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</si>
  <si>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</si>
  <si>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</si>
  <si>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</si>
  <si>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</si>
  <si>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</si>
  <si>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</si>
  <si>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</si>
  <si>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</si>
  <si>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</si>
  <si>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</si>
  <si>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</si>
  <si>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</si>
  <si>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</si>
  <si>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</si>
  <si>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</si>
  <si>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</si>
  <si>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</si>
  <si>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</si>
  <si>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</si>
  <si>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</si>
  <si>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</si>
  <si>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</si>
  <si>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</si>
  <si>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</si>
  <si>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</si>
  <si>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</si>
  <si>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</si>
  <si>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</si>
  <si>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</si>
  <si>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</si>
  <si>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</si>
  <si>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</si>
  <si>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</si>
  <si>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</si>
  <si>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</si>
  <si>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</si>
  <si>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</si>
  <si>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</si>
  <si>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</si>
  <si>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</si>
  <si>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</si>
  <si>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</si>
  <si>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</si>
  <si>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</si>
  <si>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</si>
  <si>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</si>
  <si>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</si>
  <si>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</si>
  <si>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</si>
  <si>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</si>
  <si>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</si>
  <si>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</si>
  <si>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</si>
  <si>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</si>
  <si>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</si>
  <si>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</si>
  <si>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</si>
  <si>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</si>
  <si>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</si>
  <si>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</si>
  <si>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</si>
  <si>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</si>
  <si>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</si>
  <si>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</si>
  <si>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</si>
  <si>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</si>
  <si>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</si>
  <si>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</si>
  <si>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</si>
  <si>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</si>
  <si>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</si>
  <si>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</si>
  <si>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</si>
  <si>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</si>
  <si>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</si>
  <si>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</si>
  <si>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</si>
  <si>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</si>
  <si>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</si>
  <si>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</si>
  <si>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</si>
  <si>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</si>
  <si>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</si>
  <si>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</si>
  <si>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</si>
  <si>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</si>
  <si>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</si>
  <si>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</si>
  <si>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</si>
  <si>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</si>
  <si>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</si>
  <si>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</si>
  <si>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</si>
  <si>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</si>
  <si>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</si>
  <si>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</si>
  <si>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</si>
  <si>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</si>
  <si>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</si>
  <si>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</si>
  <si>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</si>
  <si>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</si>
  <si>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</si>
  <si>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</si>
  <si>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</si>
  <si>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</si>
  <si>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</si>
  <si>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</si>
  <si>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</si>
  <si>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</si>
  <si>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</si>
  <si>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</si>
  <si>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</si>
  <si>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</si>
  <si>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</si>
  <si>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</si>
  <si>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</si>
  <si>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</si>
  <si>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</si>
  <si>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</si>
  <si>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</si>
  <si>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</si>
  <si>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</si>
  <si>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</si>
  <si>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</si>
  <si>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</si>
  <si>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</si>
  <si>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</si>
  <si>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</si>
  <si>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</si>
  <si>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</si>
  <si>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</si>
  <si>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</si>
  <si>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</si>
  <si>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</si>
  <si>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</si>
  <si>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</si>
  <si>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</si>
  <si>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</si>
  <si>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</si>
  <si>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</si>
  <si>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</si>
  <si>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</si>
  <si>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</si>
  <si>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</si>
  <si>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</si>
  <si>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</si>
  <si>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</si>
  <si>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</si>
  <si>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</si>
  <si>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</si>
  <si>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</si>
  <si>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</si>
  <si>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</si>
  <si>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</si>
  <si>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</si>
  <si>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</si>
  <si>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</si>
  <si>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</si>
  <si>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</si>
  <si>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</si>
  <si>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</si>
  <si>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</si>
  <si>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</si>
  <si>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</si>
  <si>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</si>
  <si>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</si>
  <si>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</si>
  <si>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</si>
  <si>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</si>
  <si>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</si>
  <si>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</si>
  <si>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</si>
  <si>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</si>
  <si>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</si>
  <si>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</si>
  <si>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</si>
  <si>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</si>
  <si>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</si>
  <si>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</si>
  <si>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</si>
  <si>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</si>
  <si>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</si>
  <si>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</si>
  <si>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</si>
  <si>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</si>
  <si>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</si>
  <si>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</si>
  <si>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</si>
  <si>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</si>
  <si>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</si>
  <si>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</si>
  <si>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</si>
  <si>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</si>
  <si>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</si>
  <si>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</si>
  <si>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</si>
  <si>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</si>
  <si>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</si>
  <si>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</si>
  <si>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</si>
  <si>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</si>
  <si>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</si>
  <si>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</si>
  <si>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</si>
  <si>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</si>
  <si>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</si>
  <si>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</si>
  <si>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</si>
  <si>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</si>
  <si>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</si>
  <si>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</si>
  <si>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</si>
  <si>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</si>
  <si>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</si>
  <si>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</si>
  <si>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</si>
  <si>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</si>
  <si>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</si>
  <si>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</si>
  <si>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</si>
  <si>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</si>
  <si>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</si>
  <si>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</si>
  <si>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</si>
  <si>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</si>
  <si>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</si>
  <si>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</si>
  <si>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</si>
  <si>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</si>
  <si>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</si>
  <si>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</si>
  <si>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</si>
  <si>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</si>
  <si>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</si>
  <si>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</si>
  <si>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</si>
  <si>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</si>
  <si>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</si>
  <si>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</si>
  <si>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</si>
  <si>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</si>
  <si>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</si>
  <si>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</si>
  <si>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</si>
  <si>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</si>
  <si>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</si>
  <si>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</si>
  <si>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</si>
  <si>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</si>
  <si>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</si>
  <si>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</si>
  <si>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</si>
  <si>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</si>
  <si>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</si>
  <si>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</si>
  <si>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</si>
  <si>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</si>
  <si>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</si>
  <si>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</si>
  <si>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</si>
  <si>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</si>
  <si>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</si>
  <si>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</si>
  <si>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</si>
  <si>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</si>
  <si>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</si>
  <si>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</si>
  <si>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</si>
  <si>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</si>
  <si>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</si>
  <si>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</si>
  <si>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</si>
  <si>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</si>
  <si>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</si>
  <si>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</si>
  <si>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</si>
  <si>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</si>
  <si>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</si>
  <si>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</si>
  <si>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</si>
  <si>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</si>
  <si>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</si>
  <si>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</si>
  <si>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</si>
  <si>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</si>
  <si>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</si>
  <si>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</si>
  <si>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</si>
  <si>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</si>
  <si>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</si>
  <si>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</si>
  <si>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</si>
  <si>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</si>
  <si>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</si>
  <si>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</si>
  <si>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</si>
  <si>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</si>
  <si>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</si>
  <si>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</si>
  <si>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</si>
  <si>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</si>
  <si>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</si>
  <si>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</si>
  <si>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</si>
  <si>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</si>
  <si>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</si>
  <si>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</si>
  <si>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</si>
  <si>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</si>
  <si>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</si>
  <si>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</si>
  <si>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</si>
  <si>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</si>
  <si>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</si>
  <si>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</si>
  <si>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</si>
  <si>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</si>
  <si>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</si>
  <si>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</si>
  <si>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</si>
  <si>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</si>
  <si>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</si>
  <si>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</si>
  <si>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</si>
  <si>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</si>
  <si>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</si>
  <si>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</si>
  <si>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</si>
  <si>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</si>
  <si>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</si>
  <si>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</si>
  <si>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</si>
  <si>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</si>
  <si>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</si>
  <si>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</si>
  <si>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</si>
  <si>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</si>
  <si>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</si>
  <si>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</si>
  <si>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</si>
  <si>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</si>
  <si>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</si>
  <si>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</si>
  <si>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</si>
  <si>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</si>
  <si>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</si>
  <si>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</si>
  <si>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</si>
  <si>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</si>
  <si>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</si>
  <si>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</si>
  <si>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</si>
  <si>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</si>
  <si>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</si>
  <si>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</si>
  <si>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</si>
  <si>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</si>
  <si>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</si>
  <si>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</si>
  <si>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</si>
  <si>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</si>
  <si>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</si>
  <si>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</si>
  <si>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</si>
  <si>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</si>
  <si>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</si>
  <si>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</si>
  <si>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</si>
  <si>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</si>
  <si>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</si>
  <si>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</si>
  <si>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</si>
  <si>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</si>
  <si>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</si>
  <si>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</si>
  <si>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</si>
  <si>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</si>
  <si>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</si>
  <si>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</si>
  <si>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</si>
  <si>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</si>
  <si>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</si>
  <si>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</si>
  <si>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</si>
  <si>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</si>
  <si>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</si>
  <si>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</si>
  <si>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</si>
  <si>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</si>
  <si>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</si>
  <si>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</si>
  <si>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</si>
  <si>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</si>
  <si>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</si>
  <si>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</si>
  <si>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</si>
  <si>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</si>
  <si>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</si>
  <si>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</si>
  <si>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</si>
  <si>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</si>
  <si>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</si>
  <si>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</si>
  <si>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</si>
  <si>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</si>
  <si>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</si>
  <si>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</si>
  <si>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</si>
  <si>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</si>
  <si>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</si>
  <si>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</si>
  <si>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</si>
  <si>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</si>
  <si>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</si>
  <si>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</si>
  <si>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</si>
  <si>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</si>
  <si>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</si>
  <si>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</si>
  <si>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</si>
  <si>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</si>
  <si>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</si>
  <si>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</si>
  <si>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</si>
  <si>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</si>
  <si>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</si>
  <si>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</si>
  <si>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</si>
  <si>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</si>
  <si>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</si>
  <si>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</si>
  <si>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</si>
  <si>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</si>
  <si>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</si>
  <si>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</si>
  <si>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</si>
  <si>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</si>
  <si>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</si>
  <si>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</si>
  <si>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</si>
  <si>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</si>
  <si>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</si>
  <si>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</si>
  <si>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</si>
  <si>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</si>
  <si>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</si>
  <si>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</si>
  <si>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</si>
  <si>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</si>
  <si>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</si>
  <si>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</si>
  <si>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</si>
  <si>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</si>
  <si>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</si>
  <si>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</si>
  <si>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</si>
  <si>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</si>
  <si>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</si>
  <si>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</si>
  <si>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</si>
  <si>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</si>
  <si>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</si>
  <si>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</si>
  <si>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</si>
  <si>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</si>
  <si>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</si>
  <si>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</si>
  <si>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</si>
  <si>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</si>
  <si>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</si>
  <si>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</si>
  <si>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</si>
  <si>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</si>
  <si>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</si>
  <si>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</si>
  <si>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</si>
  <si>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</si>
  <si>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</si>
  <si>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</si>
  <si>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</si>
  <si>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</si>
  <si>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</si>
  <si>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</si>
  <si>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</si>
  <si>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</si>
  <si>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</si>
  <si>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</si>
  <si>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</si>
  <si>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</si>
  <si>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</si>
  <si>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</si>
  <si>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</si>
  <si>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</si>
  <si>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</si>
  <si>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</si>
  <si>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</si>
  <si>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</si>
  <si>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</si>
  <si>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</si>
  <si>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</si>
  <si>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</si>
  <si>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</si>
  <si>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</si>
  <si>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</si>
  <si>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</si>
  <si>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</si>
  <si>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</si>
  <si>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</si>
  <si>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</si>
  <si>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</si>
  <si>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</si>
  <si>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</si>
  <si>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</si>
  <si>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</si>
  <si>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</si>
  <si>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</si>
  <si>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</si>
  <si>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</si>
  <si>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</si>
  <si>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</si>
  <si>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</si>
  <si>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</si>
  <si>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</si>
  <si>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</si>
  <si>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</si>
  <si>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</si>
  <si>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</si>
  <si>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</si>
  <si>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</si>
  <si>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</si>
  <si>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</si>
  <si>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</si>
  <si>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</si>
  <si>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</si>
  <si>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</si>
  <si>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</si>
  <si>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</si>
  <si>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</si>
  <si>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</si>
  <si>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</si>
  <si>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</si>
  <si>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</si>
  <si>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</si>
  <si>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</si>
  <si>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</si>
  <si>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</si>
  <si>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</si>
  <si>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</si>
  <si>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</si>
  <si>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</si>
  <si>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</si>
  <si>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</si>
  <si>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</si>
  <si>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</si>
  <si>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</si>
  <si>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</si>
  <si>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</si>
  <si>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</si>
  <si>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</si>
  <si>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</si>
  <si>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</si>
  <si>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</si>
  <si>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</si>
  <si>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</si>
  <si>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</si>
  <si>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</si>
  <si>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</si>
  <si>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</si>
  <si>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</si>
  <si>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</si>
  <si>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</si>
  <si>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</si>
  <si>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</si>
  <si>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</si>
  <si>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</si>
  <si>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</si>
  <si>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</si>
  <si>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</si>
  <si>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</si>
  <si>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</si>
  <si>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</si>
  <si>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</si>
  <si>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</si>
  <si>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</si>
  <si>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</si>
  <si>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</si>
  <si>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</si>
  <si>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</si>
  <si>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</si>
  <si>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</si>
  <si>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</si>
  <si>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</si>
  <si>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</si>
  <si>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</si>
  <si>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</si>
  <si>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</si>
  <si>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</si>
  <si>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</si>
  <si>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</si>
  <si>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</si>
  <si>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</si>
  <si>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</si>
  <si>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</si>
  <si>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</si>
  <si>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</si>
  <si>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</si>
  <si>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</si>
  <si>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</si>
  <si>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</si>
  <si>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</si>
  <si>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</si>
  <si>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</si>
  <si>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</si>
  <si>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</si>
  <si>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</si>
  <si>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</si>
  <si>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</si>
  <si>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</si>
  <si>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</si>
  <si>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</si>
  <si>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</si>
  <si>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</si>
  <si>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</si>
  <si>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</si>
  <si>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</si>
  <si>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</si>
  <si>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</si>
  <si>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</si>
  <si>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</si>
  <si>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</si>
  <si>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</si>
  <si>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</si>
  <si>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</si>
  <si>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</si>
  <si>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</si>
  <si>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</si>
  <si>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</si>
  <si>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</si>
  <si>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</si>
  <si>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</si>
  <si>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</si>
  <si>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</si>
  <si>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</si>
  <si>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</si>
  <si>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</si>
  <si>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</si>
  <si>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</si>
  <si>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</si>
  <si>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</si>
  <si>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</si>
  <si>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</si>
  <si>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</si>
  <si>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</si>
  <si>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</si>
  <si>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</si>
  <si>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</si>
  <si>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</si>
  <si>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</si>
  <si>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</si>
  <si>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</si>
  <si>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</si>
  <si>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</si>
  <si>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</si>
  <si>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</si>
  <si>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</si>
  <si>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</si>
  <si>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</si>
  <si>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</si>
  <si>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</si>
  <si>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</si>
  <si>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</si>
  <si>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</si>
  <si>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</si>
  <si>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</si>
  <si>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</si>
  <si>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</si>
  <si>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</si>
  <si>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</si>
  <si>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</si>
  <si>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</si>
  <si>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</si>
  <si>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</si>
  <si>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</si>
  <si>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</si>
  <si>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</si>
  <si>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</si>
  <si>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</si>
  <si>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</si>
  <si>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</si>
  <si>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</si>
  <si>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</si>
  <si>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</si>
  <si>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</si>
  <si>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</si>
  <si>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</si>
  <si>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</si>
  <si>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</si>
  <si>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</si>
  <si>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</si>
  <si>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</si>
  <si>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</si>
  <si>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</si>
  <si>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</si>
  <si>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</si>
  <si>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</si>
  <si>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</si>
  <si>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</si>
  <si>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</si>
  <si>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</si>
  <si>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</si>
  <si>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</si>
  <si>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</si>
  <si>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</si>
  <si>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</si>
  <si>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</si>
  <si>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</si>
  <si>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</si>
  <si>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</si>
  <si>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</si>
  <si>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</si>
  <si>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</si>
  <si>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</si>
  <si>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</si>
  <si>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</si>
  <si>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</si>
  <si>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</si>
  <si>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</si>
  <si>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</si>
  <si>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</si>
  <si>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</si>
  <si>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</si>
  <si>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</si>
  <si>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</si>
  <si>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</si>
  <si>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</si>
  <si>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</si>
  <si>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</si>
  <si>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</si>
  <si>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</si>
  <si>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</si>
  <si>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</si>
  <si>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</si>
  <si>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</si>
  <si>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</si>
  <si>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</si>
  <si>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</si>
  <si>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</si>
  <si>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</si>
  <si>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</si>
  <si>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</si>
  <si>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</si>
  <si>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</si>
  <si>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</si>
  <si>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</si>
  <si>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</si>
  <si>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</si>
  <si>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</si>
  <si>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</si>
  <si>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</si>
  <si>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</si>
  <si>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</si>
  <si>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</si>
  <si>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</si>
  <si>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</si>
  <si>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</si>
  <si>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</si>
  <si>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</si>
  <si>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</si>
  <si>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</si>
  <si>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</si>
  <si>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</si>
  <si>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</si>
  <si>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</si>
  <si>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</si>
  <si>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</si>
  <si>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</si>
  <si>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</si>
  <si>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</si>
  <si>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</si>
  <si>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</si>
  <si>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</si>
  <si>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</si>
  <si>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</si>
  <si>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</si>
  <si>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</si>
  <si>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</si>
  <si>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</si>
  <si>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</si>
  <si>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</si>
  <si>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</si>
  <si>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</si>
  <si>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</si>
  <si>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</si>
  <si>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</si>
  <si>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</si>
  <si>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</si>
  <si>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</si>
  <si>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</si>
  <si>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</si>
  <si>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</si>
  <si>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</si>
  <si>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</si>
  <si>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</si>
  <si>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</si>
  <si>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</si>
  <si>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</si>
  <si>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</si>
  <si>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</si>
  <si>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</si>
  <si>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</si>
  <si>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</si>
  <si>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</si>
  <si>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</si>
  <si>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</si>
  <si>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</si>
  <si>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</si>
  <si>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</si>
  <si>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</si>
  <si>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</si>
  <si>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</si>
  <si>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</si>
  <si>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</si>
  <si>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</si>
  <si>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</si>
  <si>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</si>
  <si>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</si>
  <si>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</si>
  <si>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</si>
  <si>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</si>
  <si>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</si>
  <si>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</si>
  <si>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</si>
  <si>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</si>
  <si>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</si>
  <si>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</si>
  <si>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</si>
  <si>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</si>
  <si>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</si>
  <si>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</si>
  <si>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</si>
  <si>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</si>
  <si>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</si>
  <si>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</si>
  <si>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</si>
  <si>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</si>
  <si>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</si>
  <si>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</si>
  <si>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</si>
  <si>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</si>
  <si>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</si>
  <si>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</si>
  <si>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</si>
  <si>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</si>
  <si>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</si>
  <si>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</si>
  <si>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</si>
  <si>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</si>
  <si>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</si>
  <si>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</si>
  <si>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</si>
  <si>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</si>
  <si>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</si>
  <si>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</si>
  <si>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</si>
  <si>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</si>
  <si>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</si>
  <si>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</si>
  <si>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</si>
  <si>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</si>
  <si>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</si>
  <si>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</si>
  <si>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</si>
  <si>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</si>
  <si>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</si>
  <si>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</si>
  <si>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</si>
  <si>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</si>
  <si>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</si>
  <si>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</si>
  <si>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</si>
  <si>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</si>
  <si>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</si>
  <si>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</si>
  <si>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</si>
  <si>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</si>
  <si>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</si>
  <si>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</si>
  <si>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</si>
  <si>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</si>
  <si>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</si>
  <si>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</si>
  <si>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</si>
  <si>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</si>
  <si>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</si>
  <si>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</si>
  <si>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</si>
  <si>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</si>
  <si>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</si>
  <si>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</si>
  <si>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</si>
  <si>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</si>
  <si>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</si>
  <si>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</si>
  <si>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</si>
  <si>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</si>
  <si>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</si>
  <si>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</si>
  <si>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</si>
  <si>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</si>
  <si>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</si>
  <si>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</si>
  <si>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</si>
  <si>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</si>
  <si>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</si>
  <si>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</si>
  <si>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</si>
  <si>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</si>
  <si>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</si>
  <si>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</si>
  <si>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</si>
  <si>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</si>
  <si>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</si>
  <si>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</si>
  <si>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</si>
  <si>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</si>
  <si>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</si>
  <si>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</si>
  <si>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</si>
  <si>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</si>
  <si>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</si>
  <si>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</si>
  <si>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</si>
  <si>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</si>
  <si>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</si>
  <si>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</si>
  <si>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</si>
  <si>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</si>
  <si>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</si>
  <si>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</si>
  <si>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</si>
  <si>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</si>
  <si>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</si>
  <si>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</si>
  <si>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</si>
  <si>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</si>
  <si>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</si>
  <si>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</si>
  <si>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</si>
  <si>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</si>
  <si>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</si>
  <si>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</si>
  <si>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</si>
  <si>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</si>
  <si>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</si>
  <si>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</si>
  <si>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</si>
  <si>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</si>
  <si>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</si>
  <si>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</si>
  <si>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</si>
  <si>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</si>
  <si>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</si>
  <si>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</si>
  <si>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</si>
  <si>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</si>
  <si>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</si>
  <si>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</si>
  <si>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</si>
  <si>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</si>
  <si>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</si>
  <si>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</si>
  <si>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</si>
  <si>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</si>
  <si>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</si>
  <si>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</si>
  <si>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</si>
  <si>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</si>
  <si>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</si>
  <si>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</si>
  <si>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</si>
  <si>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</si>
  <si>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</si>
  <si>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</si>
  <si>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</si>
  <si>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</si>
  <si>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</si>
  <si>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</si>
  <si>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</si>
  <si>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</si>
  <si>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</si>
  <si>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</si>
  <si>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</si>
  <si>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</si>
  <si>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</si>
  <si>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</si>
  <si>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</si>
  <si>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</si>
  <si>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</si>
  <si>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</si>
  <si>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</si>
  <si>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</si>
  <si>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</si>
  <si>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</si>
  <si>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</si>
  <si>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</si>
  <si>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</si>
  <si>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</si>
  <si>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</si>
  <si>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</si>
  <si>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</si>
  <si>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</si>
  <si>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</si>
  <si>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</si>
  <si>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</si>
  <si>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</si>
  <si>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</si>
  <si>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</si>
  <si>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</si>
  <si>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</si>
  <si>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</si>
  <si>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</si>
  <si>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</si>
  <si>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</si>
  <si>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</si>
  <si>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</si>
  <si>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</si>
  <si>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</si>
  <si>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</si>
  <si>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</si>
  <si>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</si>
  <si>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</si>
  <si>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</si>
  <si>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</si>
  <si>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</si>
  <si>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</si>
  <si>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</si>
  <si>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</si>
  <si>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</si>
  <si>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</si>
  <si>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</si>
  <si>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</si>
  <si>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</si>
  <si>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</si>
  <si>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</si>
  <si>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</si>
  <si>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</si>
  <si>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</si>
  <si>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</si>
  <si>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</si>
  <si>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</si>
  <si>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</si>
  <si>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</si>
  <si>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</si>
  <si>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</si>
  <si>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</si>
  <si>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</si>
  <si>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</si>
  <si>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</si>
  <si>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</si>
  <si>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</si>
  <si>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</si>
  <si>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</si>
  <si>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</si>
  <si>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</si>
  <si>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</si>
  <si>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</si>
  <si>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</si>
  <si>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</si>
  <si>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</si>
  <si>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</si>
  <si>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</si>
  <si>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</si>
  <si>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</si>
  <si>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</si>
  <si>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</si>
  <si>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</si>
  <si>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</si>
  <si>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</si>
  <si>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</si>
  <si>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</si>
  <si>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</si>
  <si>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</si>
  <si>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</si>
  <si>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</si>
  <si>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</si>
  <si>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</si>
  <si>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</si>
  <si>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</si>
  <si>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</si>
  <si>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</si>
  <si>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</si>
  <si>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</si>
  <si>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</si>
  <si>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</si>
  <si>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</si>
  <si>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</si>
  <si>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</si>
  <si>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</si>
  <si>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</si>
  <si>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</si>
  <si>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</si>
  <si>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</si>
  <si>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</si>
  <si>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</si>
  <si>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</si>
  <si>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</si>
  <si>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</si>
  <si>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</si>
  <si>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</si>
  <si>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</si>
  <si>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</si>
  <si>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</si>
  <si>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</si>
  <si>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</si>
  <si>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</si>
  <si>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</si>
  <si>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</si>
  <si>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</si>
  <si>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</si>
  <si>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</si>
  <si>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</si>
  <si>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</si>
  <si>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</si>
  <si>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</si>
  <si>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</si>
  <si>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</si>
  <si>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</si>
  <si>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</si>
  <si>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</si>
  <si>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</si>
  <si>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</si>
  <si>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</si>
  <si>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</si>
  <si>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</si>
  <si>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</si>
  <si>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</si>
  <si>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</si>
  <si>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</si>
  <si>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</si>
  <si>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</si>
  <si>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</si>
  <si>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</si>
  <si>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</si>
  <si>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</si>
  <si>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</si>
  <si>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</si>
  <si>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</si>
  <si>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</si>
  <si>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</si>
  <si>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</si>
  <si>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</si>
  <si>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</si>
  <si>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</si>
  <si>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</si>
  <si>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</si>
  <si>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</si>
  <si>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</si>
  <si>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</si>
  <si>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</si>
  <si>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</si>
  <si>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</si>
  <si>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</si>
  <si>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</si>
  <si>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</si>
  <si>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</si>
  <si>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</si>
  <si>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</si>
  <si>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</si>
  <si>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</si>
  <si>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</si>
  <si>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</si>
  <si>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</si>
  <si>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</si>
  <si>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</si>
  <si>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</si>
  <si>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</si>
  <si>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</si>
  <si>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</si>
  <si>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</si>
  <si>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</si>
  <si>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</si>
  <si>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</si>
  <si>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</si>
  <si>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</si>
  <si>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</si>
  <si>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</si>
  <si>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</si>
  <si>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</si>
  <si>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</si>
  <si>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</si>
  <si>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</si>
  <si>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</si>
  <si>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</si>
  <si>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</si>
  <si>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</si>
  <si>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</si>
  <si>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</si>
  <si>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</si>
  <si>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</si>
  <si>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</si>
  <si>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</si>
  <si>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</si>
  <si>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</si>
  <si>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</si>
  <si>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</si>
  <si>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</si>
  <si>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</si>
  <si>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</si>
  <si>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</si>
  <si>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</si>
  <si>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</si>
  <si>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</si>
  <si>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</si>
  <si>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</si>
  <si>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</si>
  <si>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</si>
  <si>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</si>
  <si>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</si>
  <si>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</si>
  <si>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</si>
  <si>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</si>
  <si>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</si>
  <si>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</si>
  <si>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</si>
  <si>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</si>
  <si>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</si>
  <si>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</si>
  <si>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</si>
  <si>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</si>
  <si>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</si>
  <si>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</si>
  <si>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</si>
  <si>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</si>
  <si>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</si>
  <si>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</si>
  <si>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</si>
  <si>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</si>
  <si>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</si>
  <si>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</si>
  <si>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</si>
  <si>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</si>
  <si>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</si>
  <si>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</si>
  <si>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</si>
  <si>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</si>
  <si>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</si>
  <si>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</si>
  <si>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</si>
  <si>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</si>
  <si>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</si>
  <si>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</si>
  <si>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</si>
  <si>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</si>
  <si>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</si>
  <si>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</si>
  <si>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</si>
  <si>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</si>
  <si>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</si>
  <si>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</si>
  <si>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</si>
  <si>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</si>
  <si>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</si>
  <si>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</si>
  <si>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</si>
  <si>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</si>
  <si>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</si>
  <si>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</si>
  <si>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</si>
  <si>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</si>
  <si>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</si>
  <si>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</si>
  <si>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</si>
  <si>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</si>
  <si>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</si>
  <si>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</si>
  <si>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</si>
  <si>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</si>
  <si>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</si>
  <si>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</si>
  <si>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</si>
  <si>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</si>
  <si>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</si>
  <si>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</si>
  <si>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</si>
  <si>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</si>
  <si>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</si>
  <si>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</si>
  <si>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</si>
  <si>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</si>
  <si>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</si>
  <si>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</si>
  <si>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</si>
  <si>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</si>
  <si>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</si>
  <si>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</si>
  <si>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</si>
  <si>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</si>
  <si>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</si>
  <si>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</si>
  <si>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</si>
  <si>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</si>
  <si>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</si>
  <si>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</si>
  <si>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</si>
  <si>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</si>
  <si>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</si>
  <si>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</si>
  <si>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</si>
  <si>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</si>
  <si>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</si>
  <si>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</si>
  <si>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</si>
  <si>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</si>
  <si>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</si>
  <si>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</si>
  <si>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</si>
  <si>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</si>
  <si>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</si>
  <si>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</si>
  <si>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</si>
  <si>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</si>
  <si>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</si>
  <si>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</si>
  <si>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</si>
  <si>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</si>
  <si>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</si>
  <si>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</si>
  <si>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</si>
  <si>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</si>
  <si>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</si>
  <si>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</si>
  <si>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</si>
  <si>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</si>
  <si>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</si>
  <si>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</si>
  <si>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</si>
  <si>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</si>
  <si>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</si>
  <si>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</si>
  <si>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</si>
  <si>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</si>
  <si>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</si>
  <si>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</si>
  <si>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</si>
  <si>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</si>
  <si>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</si>
  <si>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</si>
  <si>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</si>
  <si>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</si>
  <si>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</si>
  <si>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</si>
  <si>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</si>
  <si>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</si>
  <si>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</si>
  <si>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</si>
  <si>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</si>
  <si>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</si>
  <si>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</si>
  <si>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</si>
  <si>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</si>
  <si>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</si>
  <si>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</si>
  <si>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</si>
  <si>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</si>
  <si>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</si>
  <si>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</si>
  <si>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</si>
  <si>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</si>
  <si>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</si>
  <si>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</si>
  <si>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</si>
  <si>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</si>
  <si>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</si>
  <si>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</si>
  <si>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</si>
  <si>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</si>
  <si>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</si>
  <si>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</si>
  <si>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</si>
  <si>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</si>
  <si>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</si>
  <si>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</si>
  <si>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</si>
  <si>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</si>
  <si>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</si>
  <si>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</si>
  <si>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</si>
  <si>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</si>
  <si>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</si>
  <si>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</si>
  <si>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</si>
  <si>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</si>
  <si>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</si>
  <si>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</si>
  <si>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</si>
  <si>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</si>
  <si>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</si>
  <si>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</si>
  <si>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</si>
  <si>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</si>
  <si>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</si>
  <si>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</si>
  <si>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</si>
  <si>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</si>
  <si>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</si>
  <si>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</si>
  <si>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</si>
  <si>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</si>
  <si>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</si>
  <si>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</si>
  <si>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</si>
  <si>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</si>
  <si>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</si>
  <si>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</si>
  <si>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</si>
  <si>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</si>
  <si>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</si>
  <si>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</si>
  <si>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</si>
  <si>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</si>
  <si>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</si>
  <si>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</si>
  <si>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</si>
  <si>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</si>
  <si>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</si>
  <si>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</si>
  <si>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</si>
  <si>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</si>
  <si>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</si>
  <si>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</si>
  <si>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</si>
  <si>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</si>
  <si>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</si>
  <si>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</si>
  <si>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</si>
  <si>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</si>
  <si>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</si>
  <si>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</si>
  <si>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</si>
  <si>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</si>
  <si>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</si>
  <si>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</si>
  <si>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</si>
  <si>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</si>
  <si>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</si>
  <si>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</si>
  <si>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</si>
  <si>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</si>
  <si>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</si>
  <si>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</si>
  <si>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</si>
  <si>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</si>
  <si>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</si>
  <si>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</si>
  <si>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</si>
  <si>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</si>
  <si>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</si>
  <si>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</si>
  <si>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</si>
  <si>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</si>
  <si>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</si>
  <si>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</si>
  <si>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</si>
  <si>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</si>
  <si>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</si>
  <si>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</si>
  <si>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</si>
  <si>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</si>
  <si>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</si>
  <si>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</si>
  <si>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</si>
  <si>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</si>
  <si>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</si>
  <si>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</si>
  <si>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</si>
  <si>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</si>
  <si>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</si>
  <si>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</si>
  <si>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</si>
  <si>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</si>
  <si>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</si>
  <si>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</si>
  <si>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</si>
  <si>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</si>
  <si>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</si>
  <si>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</si>
  <si>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</si>
  <si>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</si>
  <si>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</si>
  <si>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</si>
  <si>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</si>
  <si>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</si>
  <si>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</si>
  <si>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</si>
  <si>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</si>
  <si>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</si>
  <si>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</si>
  <si>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</si>
  <si>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</si>
  <si>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</si>
  <si>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</si>
  <si>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</si>
  <si>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</si>
  <si>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</si>
  <si>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</si>
  <si>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</si>
  <si>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</si>
  <si>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</si>
  <si>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</si>
  <si>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</si>
  <si>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</si>
  <si>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</si>
  <si>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</si>
  <si>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</si>
  <si>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</si>
  <si>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</si>
  <si>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</si>
  <si>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</si>
  <si>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</si>
  <si>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</si>
  <si>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</si>
  <si>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</si>
  <si>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</si>
  <si>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</si>
  <si>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</si>
  <si>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</si>
  <si>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</si>
  <si>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</si>
  <si>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</si>
  <si>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</si>
  <si>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</si>
  <si>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</si>
  <si>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</si>
  <si>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</si>
  <si>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</si>
  <si>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</si>
  <si>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</si>
  <si>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</si>
  <si>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</si>
  <si>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</si>
  <si>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</si>
  <si>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</si>
  <si>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</si>
  <si>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</si>
  <si>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</si>
  <si>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</si>
  <si>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</si>
  <si>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</si>
  <si>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</si>
  <si>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</si>
  <si>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</si>
  <si>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</si>
  <si>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</si>
  <si>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</si>
  <si>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</si>
  <si>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</si>
  <si>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</si>
  <si>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</si>
  <si>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</si>
  <si>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</si>
  <si>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</si>
  <si>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</si>
  <si>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</si>
  <si>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</si>
  <si>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</si>
  <si>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</si>
  <si>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</si>
  <si>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</si>
  <si>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</si>
  <si>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</si>
  <si>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</si>
  <si>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</si>
  <si>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</si>
  <si>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</si>
  <si>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</si>
  <si>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</si>
  <si>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</si>
  <si>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</si>
  <si>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</si>
  <si>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</si>
  <si>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</si>
  <si>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</si>
  <si>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</si>
  <si>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</si>
  <si>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</si>
  <si>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</si>
  <si>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</si>
  <si>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</si>
  <si>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</si>
  <si>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</si>
  <si>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</si>
  <si>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</si>
  <si>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</si>
  <si>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</si>
  <si>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</si>
  <si>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</si>
  <si>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</si>
  <si>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</si>
  <si>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</si>
  <si>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</si>
  <si>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</si>
  <si>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</si>
  <si>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</si>
  <si>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</si>
  <si>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</si>
  <si>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</si>
  <si>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</si>
  <si>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</si>
  <si>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</si>
  <si>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</si>
  <si>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</si>
  <si>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</si>
  <si>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</si>
  <si>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</si>
  <si>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</si>
  <si>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</si>
  <si>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</si>
  <si>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</si>
  <si>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</si>
  <si>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</si>
  <si>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</si>
  <si>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</si>
  <si>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</si>
  <si>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</si>
  <si>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</si>
  <si>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</si>
  <si>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</si>
  <si>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</si>
  <si>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</si>
  <si>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</si>
  <si>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</si>
  <si>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</si>
  <si>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</si>
  <si>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</si>
  <si>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</si>
  <si>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</si>
  <si>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</si>
  <si>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</si>
  <si>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</si>
  <si>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</si>
  <si>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</si>
  <si>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</si>
  <si>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</si>
  <si>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</si>
  <si>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</si>
  <si>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</si>
  <si>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</si>
  <si>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</si>
  <si>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</si>
  <si>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</si>
  <si>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</si>
  <si>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</si>
  <si>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</si>
  <si>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</si>
  <si>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</si>
  <si>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</si>
  <si>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</si>
  <si>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</si>
  <si>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</si>
  <si>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</si>
  <si>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</si>
  <si>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</si>
  <si>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</si>
  <si>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</si>
  <si>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</si>
  <si>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</si>
  <si>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</si>
  <si>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</si>
  <si>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</si>
  <si>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</si>
  <si>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</si>
  <si>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</si>
  <si>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</si>
  <si>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</si>
  <si>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</si>
  <si>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</si>
  <si>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</si>
  <si>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</si>
  <si>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</si>
  <si>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</si>
  <si>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</si>
  <si>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</si>
  <si>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</si>
  <si>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</si>
  <si>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</si>
  <si>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</si>
  <si>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</si>
  <si>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</si>
  <si>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</si>
  <si>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</si>
  <si>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</si>
  <si>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</si>
  <si>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</si>
  <si>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</si>
  <si>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</si>
  <si>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</si>
  <si>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</si>
  <si>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</si>
  <si>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</si>
  <si>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</si>
  <si>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</si>
  <si>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</si>
  <si>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</si>
  <si>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</si>
  <si>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</si>
  <si>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</si>
  <si>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</si>
  <si>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</si>
  <si>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</si>
  <si>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</si>
  <si>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</si>
  <si>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</si>
  <si>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</si>
  <si>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</si>
  <si>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</si>
  <si>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</si>
  <si>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</si>
  <si>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</si>
  <si>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</si>
  <si>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</si>
  <si>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</si>
  <si>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</si>
  <si>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</si>
  <si>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</si>
  <si>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</si>
  <si>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</si>
  <si>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</si>
  <si>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</si>
  <si>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</si>
  <si>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</si>
  <si>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</si>
  <si>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</si>
  <si>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</si>
  <si>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</si>
  <si>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</si>
  <si>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</si>
  <si>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</si>
  <si>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</si>
  <si>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</si>
  <si>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</si>
  <si>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</si>
  <si>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</si>
  <si>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</si>
  <si>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</si>
  <si>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</si>
  <si>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</si>
  <si>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</si>
  <si>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</si>
  <si>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</si>
  <si>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</si>
  <si>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</si>
  <si>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</si>
  <si>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</si>
  <si>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</si>
  <si>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</si>
  <si>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</si>
  <si>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</si>
  <si>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</si>
  <si>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</si>
  <si>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</si>
  <si>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</si>
  <si>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</si>
  <si>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</si>
  <si>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</si>
  <si>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</si>
  <si>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</si>
  <si>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</si>
  <si>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</si>
  <si>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</si>
  <si>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</si>
  <si>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</si>
  <si>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</si>
  <si>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</si>
  <si>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</si>
  <si>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</si>
  <si>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</si>
  <si>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</si>
  <si>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</si>
  <si>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</si>
  <si>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</si>
  <si>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</si>
  <si>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</si>
  <si>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</si>
  <si>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</si>
  <si>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</si>
  <si>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</si>
  <si>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</si>
  <si>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</si>
  <si>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</si>
  <si>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</si>
  <si>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</si>
  <si>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</si>
  <si>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</si>
  <si>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</si>
  <si>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</si>
  <si>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</si>
  <si>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</si>
  <si>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</si>
  <si>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</si>
  <si>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</si>
  <si>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</si>
  <si>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</si>
  <si>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</si>
  <si>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</si>
  <si>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</si>
  <si>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</si>
  <si>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</si>
  <si>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</si>
  <si>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</si>
  <si>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</si>
  <si>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</si>
  <si>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</si>
  <si>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</si>
  <si>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</si>
  <si>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</si>
  <si>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</si>
  <si>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</si>
  <si>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</si>
  <si>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</si>
  <si>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</si>
  <si>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</si>
  <si>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</si>
  <si>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</si>
  <si>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</si>
  <si>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</si>
  <si>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</si>
  <si>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</si>
  <si>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</si>
  <si>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</si>
  <si>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</si>
  <si>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</si>
  <si>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</si>
  <si>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</si>
  <si>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</si>
  <si>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</si>
  <si>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</si>
  <si>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</si>
  <si>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</si>
  <si>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</si>
  <si>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</si>
  <si>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</si>
  <si>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</si>
  <si>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</si>
  <si>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</si>
  <si>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</si>
  <si>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</si>
  <si>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</si>
  <si>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</si>
  <si>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</si>
  <si>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</si>
  <si>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</si>
  <si>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</si>
  <si>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</si>
  <si>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</si>
  <si>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</si>
  <si>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</si>
  <si>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</si>
  <si>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</si>
  <si>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</si>
  <si>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</si>
  <si>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</si>
  <si>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</si>
  <si>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</si>
  <si>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</si>
  <si>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</si>
  <si>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</si>
  <si>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</si>
  <si>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</si>
  <si>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</si>
  <si>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</si>
  <si>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</si>
  <si>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</si>
  <si>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</si>
  <si>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</si>
  <si>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</si>
  <si>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</si>
  <si>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</si>
  <si>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</si>
  <si>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</si>
  <si>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</si>
  <si>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</si>
  <si>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</si>
  <si>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</si>
  <si>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</si>
  <si>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</si>
  <si>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</si>
  <si>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</si>
  <si>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</si>
  <si>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</si>
  <si>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</si>
  <si>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</si>
  <si>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</si>
  <si>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</si>
  <si>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</si>
  <si>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</si>
  <si>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</si>
  <si>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</si>
  <si>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</si>
  <si>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</si>
  <si>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</si>
  <si>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</si>
  <si>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</si>
  <si>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</si>
  <si>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</si>
  <si>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</si>
  <si>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</si>
  <si>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</si>
  <si>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</si>
  <si>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</si>
  <si>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</si>
  <si>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</si>
  <si>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</si>
  <si>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</si>
  <si>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</si>
  <si>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</si>
  <si>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</si>
  <si>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</si>
  <si>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</si>
  <si>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</si>
  <si>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</si>
  <si>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</si>
  <si>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</si>
  <si>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</si>
  <si>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</si>
  <si>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</si>
  <si>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</si>
  <si>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</si>
  <si>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</si>
  <si>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</si>
  <si>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</si>
  <si>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</si>
  <si>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</si>
  <si>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</si>
  <si>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</si>
  <si>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</si>
  <si>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</si>
  <si>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</si>
  <si>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</si>
  <si>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</si>
  <si>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</si>
  <si>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</si>
  <si>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</si>
  <si>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</si>
  <si>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</si>
  <si>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</si>
  <si>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</si>
  <si>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</si>
  <si>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</si>
  <si>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</si>
  <si>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</si>
  <si>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</si>
  <si>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</si>
  <si>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</si>
  <si>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</si>
  <si>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</si>
  <si>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</si>
  <si>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</si>
  <si>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</si>
  <si>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</si>
  <si>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</si>
  <si>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</si>
  <si>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</si>
  <si>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</si>
  <si>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</si>
  <si>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</si>
  <si>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</si>
  <si>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</si>
  <si>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</si>
  <si>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</si>
  <si>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</si>
  <si>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</si>
  <si>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</si>
  <si>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</si>
  <si>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</si>
  <si>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</si>
  <si>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</si>
  <si>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</si>
  <si>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</si>
  <si>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</si>
  <si>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</si>
  <si>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</si>
  <si>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</si>
  <si>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</si>
  <si>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</si>
  <si>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</si>
  <si>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</si>
  <si>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</si>
  <si>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</si>
  <si>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</si>
  <si>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</si>
  <si>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</si>
  <si>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</si>
  <si>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</si>
  <si>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</si>
  <si>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</si>
  <si>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</si>
  <si>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</si>
  <si>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</si>
  <si>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</si>
  <si>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</si>
  <si>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</si>
  <si>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</si>
  <si>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</si>
  <si>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</si>
  <si>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</si>
  <si>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</si>
  <si>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</si>
  <si>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</si>
  <si>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</si>
  <si>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</si>
  <si>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</si>
  <si>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</si>
  <si>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</si>
  <si>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</si>
  <si>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</si>
  <si>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</si>
  <si>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</si>
  <si>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</si>
  <si>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</si>
  <si>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</si>
  <si>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</si>
  <si>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</si>
  <si>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</si>
  <si>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</si>
  <si>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</si>
  <si>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</si>
  <si>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</si>
  <si>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</si>
  <si>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</si>
  <si>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</si>
  <si>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</si>
  <si>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</si>
  <si>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</si>
  <si>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</si>
  <si>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</si>
  <si>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</si>
  <si>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</si>
  <si>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</si>
  <si>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</si>
  <si>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</si>
  <si>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</si>
  <si>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</si>
  <si>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</si>
  <si>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</si>
  <si>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</si>
  <si>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</si>
  <si>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</si>
  <si>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</si>
  <si>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</si>
  <si>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</si>
  <si>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</si>
  <si>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</si>
  <si>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</si>
  <si>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</si>
  <si>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</si>
  <si>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</si>
  <si>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</si>
  <si>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</si>
  <si>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</si>
  <si>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</si>
  <si>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</si>
  <si>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</si>
  <si>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</si>
  <si>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</si>
  <si>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</si>
  <si>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</si>
  <si>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</si>
  <si>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</si>
  <si>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</si>
  <si>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</si>
  <si>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</si>
  <si>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</si>
  <si>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</si>
  <si>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</si>
  <si>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</si>
  <si>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</si>
  <si>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</si>
  <si>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</si>
  <si>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</si>
  <si>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</si>
  <si>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</si>
  <si>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</si>
  <si>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</si>
  <si>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</si>
  <si>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</si>
  <si>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</si>
  <si>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</si>
  <si>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</si>
  <si>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</si>
  <si>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</si>
  <si>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</si>
  <si>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</si>
  <si>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</si>
  <si>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</si>
  <si>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</si>
  <si>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</si>
  <si>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</si>
  <si>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</si>
  <si>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</si>
  <si>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</si>
  <si>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</si>
  <si>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</si>
  <si>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</si>
  <si>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</si>
  <si>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</si>
  <si>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</si>
  <si>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</si>
  <si>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</si>
  <si>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</si>
  <si>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</si>
  <si>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</si>
  <si>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</si>
  <si>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</si>
  <si>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</si>
  <si>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</si>
  <si>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</si>
  <si>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</si>
  <si>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</si>
  <si>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</si>
  <si>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</si>
  <si>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</si>
  <si>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</si>
  <si>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</si>
  <si>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</si>
  <si>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</si>
  <si>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</si>
  <si>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</si>
  <si>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</si>
  <si>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</si>
  <si>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</si>
  <si>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</si>
  <si>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</si>
  <si>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</si>
  <si>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</si>
  <si>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</si>
  <si>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</si>
  <si>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</si>
  <si>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</si>
  <si>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</si>
  <si>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</si>
  <si>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</si>
  <si>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</si>
  <si>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</si>
  <si>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</si>
  <si>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</si>
  <si>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</si>
  <si>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</si>
  <si>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</si>
  <si>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</si>
  <si>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</si>
  <si>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</si>
  <si>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</si>
  <si>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</si>
  <si>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</si>
  <si>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</si>
  <si>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</si>
  <si>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</si>
  <si>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</si>
  <si>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</si>
  <si>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</si>
  <si>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</si>
  <si>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</si>
  <si>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</si>
  <si>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</si>
  <si>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</si>
  <si>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</si>
  <si>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</si>
  <si>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</si>
  <si>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</si>
  <si>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</si>
  <si>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</si>
  <si>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</si>
  <si>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</si>
  <si>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</si>
  <si>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</si>
  <si>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</si>
  <si>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</si>
  <si>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</si>
  <si>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</si>
  <si>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</si>
  <si>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</si>
  <si>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</si>
  <si>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</si>
  <si>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</si>
  <si>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</si>
  <si>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</si>
  <si>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</si>
  <si>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</si>
  <si>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</si>
  <si>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</si>
  <si>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</si>
  <si>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</si>
  <si>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</si>
  <si>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</si>
  <si>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</si>
  <si>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</si>
  <si>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</si>
  <si>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</si>
  <si>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</si>
  <si>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</si>
  <si>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</si>
  <si>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</si>
  <si>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</si>
  <si>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</si>
  <si>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</si>
  <si>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</si>
  <si>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</si>
  <si>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</si>
  <si>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</si>
  <si>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</si>
  <si>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</si>
  <si>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</si>
  <si>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</si>
  <si>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</si>
  <si>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</si>
  <si>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</si>
  <si>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</si>
  <si>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</si>
  <si>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</si>
  <si>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</si>
  <si>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</si>
  <si>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</si>
  <si>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</si>
  <si>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</si>
  <si>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</si>
  <si>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</si>
  <si>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</si>
  <si>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</si>
  <si>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</si>
  <si>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</si>
  <si>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</si>
  <si>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</si>
  <si>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</si>
  <si>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</si>
  <si>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</si>
  <si>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</si>
  <si>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</si>
  <si>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</si>
  <si>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</si>
  <si>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</si>
  <si>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</si>
  <si>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</si>
  <si>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</si>
  <si>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</si>
  <si>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</si>
  <si>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</si>
  <si>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</si>
  <si>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</si>
  <si>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</si>
  <si>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</si>
  <si>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</si>
  <si>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</si>
  <si>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</si>
  <si>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</si>
  <si>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</si>
  <si>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</si>
  <si>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</si>
  <si>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</si>
  <si>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</si>
  <si>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</si>
  <si>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</si>
  <si>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</si>
  <si>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</si>
  <si>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</si>
  <si>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</si>
  <si>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</si>
  <si>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</si>
  <si>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</si>
  <si>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</si>
  <si>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</si>
  <si>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</si>
  <si>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</si>
  <si>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</si>
  <si>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</si>
  <si>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</si>
  <si>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</si>
  <si>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</si>
  <si>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</si>
  <si>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</si>
  <si>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</si>
  <si>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</si>
  <si>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</si>
  <si>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</si>
  <si>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</si>
  <si>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</si>
  <si>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</si>
  <si>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</si>
  <si>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</si>
  <si>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</si>
  <si>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</si>
  <si>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</si>
  <si>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</si>
  <si>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</si>
  <si>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</si>
  <si>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</si>
  <si>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</si>
  <si>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</si>
  <si>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</si>
  <si>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</si>
  <si>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</si>
  <si>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</si>
  <si>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</si>
  <si>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</si>
  <si>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</si>
  <si>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</si>
  <si>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</si>
  <si>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</si>
  <si>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</si>
  <si>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</si>
  <si>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</si>
  <si>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</si>
  <si>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</si>
  <si>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</si>
  <si>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</si>
  <si>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</si>
  <si>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</si>
  <si>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</si>
  <si>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</si>
  <si>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</si>
  <si>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</si>
  <si>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</si>
  <si>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</si>
  <si>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</si>
  <si>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</si>
  <si>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</si>
  <si>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</si>
  <si>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</si>
  <si>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</si>
  <si>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</si>
  <si>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</si>
  <si>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</si>
  <si>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</si>
  <si>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</si>
  <si>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</si>
  <si>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</si>
  <si>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</si>
  <si>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</si>
  <si>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</si>
  <si>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</si>
  <si>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</si>
  <si>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</si>
  <si>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</si>
  <si>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</si>
  <si>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</si>
  <si>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</si>
  <si>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</si>
  <si>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</si>
  <si>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</si>
  <si>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</si>
  <si>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</si>
  <si>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</si>
  <si>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</si>
  <si>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</si>
  <si>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</si>
  <si>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</si>
  <si>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</si>
  <si>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</si>
  <si>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</si>
  <si>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</si>
  <si>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</si>
  <si>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</si>
  <si>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</si>
  <si>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</si>
  <si>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</si>
  <si>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</si>
  <si>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</si>
  <si>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</si>
  <si>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</si>
  <si>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</si>
  <si>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</si>
  <si>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</si>
  <si>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</si>
  <si>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</si>
  <si>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</si>
  <si>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</si>
  <si>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</si>
  <si>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</si>
  <si>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</si>
  <si>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</si>
  <si>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</si>
  <si>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</si>
  <si>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</si>
  <si>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</si>
  <si>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</si>
  <si>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</si>
  <si>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</si>
  <si>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</si>
  <si>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</si>
  <si>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</si>
  <si>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</si>
  <si>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</si>
  <si>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</si>
  <si>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</si>
  <si>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</si>
  <si>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</si>
  <si>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</si>
  <si>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</si>
  <si>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</si>
  <si>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</si>
  <si>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</si>
  <si>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</si>
  <si>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</si>
  <si>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</si>
  <si>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</si>
  <si>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</si>
  <si>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</si>
  <si>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</si>
  <si>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</si>
  <si>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</si>
  <si>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</si>
  <si>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</si>
  <si>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</si>
  <si>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</si>
  <si>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</si>
  <si>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</si>
  <si>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</si>
  <si>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</si>
  <si>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</si>
  <si>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</si>
  <si>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</si>
  <si>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</si>
  <si>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</si>
  <si>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</si>
  <si>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</si>
  <si>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</si>
  <si>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</si>
  <si>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</si>
  <si>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</si>
  <si>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</si>
  <si>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</si>
  <si>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</si>
  <si>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</si>
  <si>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</si>
  <si>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</si>
  <si>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</si>
  <si>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</si>
  <si>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</si>
  <si>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</si>
  <si>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</si>
  <si>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</si>
  <si>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</si>
  <si>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</si>
  <si>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</si>
  <si>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</si>
  <si>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</si>
  <si>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</si>
  <si>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</si>
  <si>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</si>
  <si>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</si>
  <si>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</si>
  <si>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</si>
  <si>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</si>
  <si>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</si>
  <si>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</si>
  <si>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</si>
  <si>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</si>
  <si>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</si>
  <si>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</si>
  <si>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</si>
  <si>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</si>
  <si>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</si>
  <si>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</si>
  <si>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</si>
  <si>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</si>
  <si>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</si>
  <si>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</si>
  <si>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</si>
  <si>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</si>
  <si>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</si>
  <si>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</si>
  <si>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</si>
  <si>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</si>
  <si>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</si>
  <si>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</si>
  <si>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</si>
  <si>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</si>
  <si>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</si>
  <si>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</si>
  <si>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</si>
  <si>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</si>
  <si>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</si>
  <si>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</si>
  <si>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</si>
  <si>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</si>
  <si>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</si>
  <si>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</si>
  <si>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</si>
  <si>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</si>
  <si>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</si>
  <si>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</si>
  <si>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</si>
  <si>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</si>
  <si>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</si>
  <si>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</si>
  <si>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</si>
  <si>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</si>
  <si>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</si>
  <si>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</si>
  <si>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</si>
  <si>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</si>
  <si>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</si>
  <si>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</si>
  <si>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</si>
  <si>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</si>
  <si>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</si>
  <si>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</si>
  <si>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</si>
  <si>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</si>
  <si>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</si>
  <si>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</si>
  <si>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</si>
  <si>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</si>
  <si>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</si>
  <si>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</si>
  <si>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</si>
  <si>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</si>
  <si>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</si>
  <si>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</si>
  <si>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</si>
  <si>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</si>
  <si>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</si>
  <si>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</si>
  <si>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</si>
  <si>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</si>
  <si>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</si>
  <si>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</si>
  <si>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</si>
  <si>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</si>
  <si>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</si>
  <si>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</si>
  <si>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</si>
  <si>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</si>
  <si>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</si>
  <si>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</si>
  <si>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</si>
  <si>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</si>
  <si>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</si>
  <si>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</si>
  <si>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</si>
  <si>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</si>
  <si>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</si>
  <si>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</si>
  <si>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</si>
  <si>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</si>
  <si>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</si>
  <si>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</si>
  <si>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</si>
  <si>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</si>
  <si>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</si>
  <si>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</si>
  <si>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</si>
  <si>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</si>
  <si>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</si>
  <si>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</si>
  <si>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</si>
  <si>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</si>
  <si>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</si>
  <si>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</si>
  <si>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</si>
  <si>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</si>
  <si>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</si>
  <si>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</si>
  <si>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</si>
  <si>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</si>
  <si>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</si>
  <si>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</si>
  <si>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</si>
  <si>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</si>
  <si>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</si>
  <si>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</si>
  <si>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</si>
  <si>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</si>
  <si>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</si>
  <si>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</si>
  <si>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</si>
  <si>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</si>
  <si>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</si>
  <si>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</si>
  <si>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</si>
  <si>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</si>
  <si>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</si>
  <si>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</si>
  <si>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</si>
  <si>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</si>
  <si>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</si>
  <si>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</si>
  <si>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</si>
  <si>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</si>
  <si>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</si>
  <si>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</si>
  <si>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</si>
  <si>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</si>
  <si>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</si>
  <si>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</si>
  <si>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</si>
  <si>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</si>
  <si>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</si>
  <si>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</si>
  <si>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</si>
  <si>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</si>
  <si>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</si>
  <si>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</si>
  <si>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</si>
  <si>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</si>
  <si>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</si>
  <si>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</si>
  <si>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</si>
  <si>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</si>
  <si>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</si>
  <si>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</si>
  <si>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</si>
  <si>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</si>
  <si>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</si>
  <si>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</si>
  <si>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</si>
  <si>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</si>
  <si>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</si>
  <si>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</si>
  <si>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</si>
  <si>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</si>
  <si>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</si>
  <si>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</si>
  <si>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</si>
  <si>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</si>
  <si>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</si>
  <si>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</si>
  <si>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</si>
  <si>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</si>
  <si>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</si>
  <si>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</si>
  <si>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</si>
  <si>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</si>
  <si>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</si>
  <si>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</si>
  <si>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</si>
  <si>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</si>
  <si>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</si>
  <si>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</si>
  <si>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</si>
  <si>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</si>
  <si>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</si>
  <si>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</si>
  <si>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</si>
  <si>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</si>
  <si>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</si>
  <si>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</si>
  <si>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</si>
  <si>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</si>
  <si>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</si>
  <si>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</si>
  <si>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</si>
  <si>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</si>
  <si>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</si>
  <si>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</si>
  <si>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</si>
  <si>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</si>
  <si>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</si>
  <si>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</si>
  <si>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</si>
  <si>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</si>
  <si>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</si>
  <si>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</si>
  <si>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</si>
  <si>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</si>
  <si>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</si>
  <si>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</si>
  <si>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</si>
  <si>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</si>
  <si>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</si>
  <si>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</si>
  <si>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</si>
  <si>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</si>
  <si>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</si>
  <si>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</si>
  <si>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</si>
  <si>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</si>
  <si>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</si>
  <si>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</si>
  <si>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</si>
  <si>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</si>
  <si>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</si>
  <si>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</si>
  <si>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</si>
  <si>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</si>
  <si>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</si>
  <si>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</si>
  <si>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</si>
  <si>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</si>
  <si>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</si>
  <si>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</si>
  <si>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</si>
  <si>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</si>
  <si>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</si>
  <si>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</si>
  <si>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</si>
  <si>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</si>
  <si>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</si>
  <si>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</si>
  <si>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</si>
  <si>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</si>
  <si>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</si>
  <si>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</si>
  <si>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</si>
  <si>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</si>
  <si>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</si>
  <si>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</si>
  <si>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</si>
  <si>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</si>
  <si>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</si>
  <si>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</si>
  <si>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</si>
  <si>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</si>
  <si>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</si>
  <si>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</si>
  <si>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</si>
  <si>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</si>
  <si>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</si>
  <si>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</si>
  <si>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</si>
  <si>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</si>
  <si>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</si>
  <si>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</si>
  <si>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</si>
  <si>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</si>
  <si>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</si>
  <si>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</si>
  <si>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</si>
  <si>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</si>
  <si>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</si>
  <si>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</si>
  <si>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</si>
  <si>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</si>
  <si>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</si>
  <si>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</si>
  <si>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</si>
  <si>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</si>
  <si>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</si>
  <si>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</si>
  <si>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</si>
  <si>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</si>
  <si>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</si>
  <si>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</si>
  <si>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</si>
  <si>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</si>
  <si>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</si>
  <si>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</si>
  <si>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</si>
  <si>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</si>
  <si>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</si>
  <si>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</si>
  <si>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</si>
  <si>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</si>
  <si>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</si>
  <si>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</si>
  <si>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</si>
  <si>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</si>
  <si>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</si>
  <si>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</si>
  <si>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</si>
  <si>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</si>
  <si>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</si>
  <si>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</si>
  <si>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</si>
  <si>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</si>
  <si>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</si>
  <si>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</si>
  <si>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</si>
  <si>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</si>
  <si>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</si>
  <si>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</si>
  <si>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</si>
  <si>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</si>
  <si>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</si>
  <si>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</si>
  <si>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</si>
  <si>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</si>
  <si>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</si>
  <si>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</si>
  <si>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</si>
  <si>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</si>
  <si>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</si>
  <si>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</si>
  <si>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</si>
  <si>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</si>
  <si>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</si>
  <si>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</si>
  <si>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</si>
  <si>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</si>
  <si>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</si>
  <si>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</si>
  <si>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</si>
  <si>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</si>
  <si>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</si>
  <si>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</si>
  <si>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</si>
  <si>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</si>
  <si>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</si>
  <si>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</si>
  <si>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</si>
  <si>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</si>
  <si>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</si>
  <si>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</si>
  <si>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</si>
  <si>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</si>
  <si>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</si>
  <si>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</si>
  <si>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</si>
  <si>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</si>
  <si>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</si>
  <si>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</si>
  <si>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</si>
  <si>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</si>
  <si>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</si>
  <si>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</si>
  <si>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</si>
  <si>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</si>
  <si>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</si>
  <si>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</si>
  <si>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</si>
  <si>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</si>
  <si>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</si>
  <si>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</si>
  <si>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</si>
  <si>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</si>
  <si>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</si>
  <si>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</si>
  <si>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</si>
  <si>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</si>
  <si>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</si>
  <si>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</si>
  <si>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</si>
  <si>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</si>
  <si>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</si>
  <si>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</si>
  <si>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</si>
  <si>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</si>
  <si>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</si>
  <si>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</si>
  <si>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</si>
  <si>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</si>
  <si>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</si>
  <si>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</si>
  <si>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</si>
  <si>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</si>
  <si>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</si>
  <si>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</si>
  <si>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</si>
  <si>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</si>
  <si>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</si>
  <si>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</si>
  <si>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</si>
  <si>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</si>
  <si>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</si>
  <si>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</si>
  <si>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</si>
  <si>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</si>
  <si>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</si>
  <si>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</si>
  <si>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</si>
  <si>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</si>
  <si>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</si>
  <si>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</si>
  <si>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</si>
  <si>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</si>
  <si>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</si>
  <si>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</si>
  <si>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</si>
  <si>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</si>
  <si>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</si>
  <si>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</si>
  <si>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</si>
  <si>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</si>
  <si>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</si>
  <si>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</si>
  <si>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</si>
  <si>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</si>
  <si>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</si>
  <si>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</si>
  <si>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</si>
  <si>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</si>
  <si>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</si>
  <si>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</si>
  <si>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</si>
  <si>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</si>
  <si>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</si>
  <si>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</si>
  <si>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</si>
  <si>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</si>
  <si>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</si>
  <si>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</si>
  <si>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</si>
  <si>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</si>
  <si>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</si>
  <si>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</si>
  <si>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</si>
  <si>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</si>
  <si>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</si>
  <si>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</si>
  <si>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</si>
  <si>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</si>
  <si>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</si>
  <si>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</si>
  <si>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</si>
  <si>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</si>
  <si>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</si>
  <si>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</si>
  <si>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</si>
  <si>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</si>
  <si>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</si>
  <si>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</si>
  <si>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</si>
  <si>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</si>
  <si>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</si>
  <si>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</si>
  <si>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</si>
  <si>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</si>
  <si>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</si>
  <si>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</si>
  <si>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</si>
  <si>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</si>
  <si>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</si>
  <si>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</si>
  <si>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</si>
  <si>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</si>
  <si>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</si>
  <si>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</si>
  <si>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</si>
  <si>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</si>
  <si>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</si>
  <si>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</si>
  <si>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</si>
  <si>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</si>
  <si>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</si>
  <si>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</si>
  <si>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</si>
  <si>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</si>
  <si>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</si>
  <si>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</si>
  <si>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</si>
  <si>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</si>
  <si>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</si>
  <si>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</si>
  <si>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</si>
  <si>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</si>
  <si>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</si>
  <si>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</si>
  <si>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</si>
  <si>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</si>
  <si>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</si>
  <si>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</si>
  <si>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</si>
  <si>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</si>
  <si>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</si>
  <si>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</si>
  <si>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</si>
  <si>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</si>
  <si>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</si>
  <si>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</si>
  <si>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</si>
  <si>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</si>
  <si>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</si>
  <si>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</si>
  <si>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</si>
  <si>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</si>
  <si>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</si>
  <si>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</si>
  <si>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</si>
  <si>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</si>
  <si>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</si>
  <si>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</si>
  <si>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</si>
  <si>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</si>
  <si>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</si>
  <si>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</si>
  <si>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</si>
  <si>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</si>
  <si>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</si>
  <si>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</si>
  <si>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</si>
  <si>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</si>
  <si>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</si>
  <si>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</si>
  <si>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</si>
  <si>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</si>
  <si>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</si>
  <si>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</si>
  <si>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</si>
  <si>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</si>
  <si>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</si>
  <si>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</si>
  <si>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</si>
  <si>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</si>
  <si>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</si>
  <si>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</si>
  <si>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</si>
  <si>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</si>
  <si>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</si>
  <si>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</si>
  <si>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</si>
  <si>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</si>
  <si>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</si>
  <si>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</si>
  <si>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</si>
  <si>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</si>
  <si>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</si>
  <si>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</si>
  <si>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</si>
  <si>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</si>
  <si>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</si>
  <si>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</si>
  <si>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</si>
  <si>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</si>
  <si>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</si>
  <si>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</si>
  <si>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</si>
  <si>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</si>
  <si>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</si>
  <si>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</si>
  <si>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</si>
  <si>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</si>
  <si>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</si>
  <si>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</si>
  <si>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</si>
  <si>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</si>
  <si>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</si>
  <si>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</si>
  <si>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</si>
  <si>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</si>
  <si>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</si>
  <si>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</si>
  <si>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</si>
  <si>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</si>
  <si>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</si>
  <si>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</si>
  <si>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</si>
  <si>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</si>
  <si>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</si>
  <si>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</si>
  <si>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</si>
  <si>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</si>
  <si>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</si>
  <si>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</si>
  <si>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</si>
  <si>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</si>
  <si>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</si>
  <si>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</si>
  <si>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</si>
  <si>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</si>
  <si>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</si>
  <si>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</si>
  <si>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</si>
  <si>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</si>
  <si>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</si>
  <si>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</si>
  <si>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</si>
  <si>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</si>
  <si>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</si>
  <si>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</si>
  <si>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</si>
  <si>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</si>
  <si>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</si>
  <si>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</si>
  <si>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</si>
  <si>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</si>
  <si>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</si>
  <si>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</si>
  <si>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</si>
  <si>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</si>
  <si>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</si>
  <si>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</si>
  <si>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</si>
  <si>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</si>
  <si>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</si>
  <si>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</si>
  <si>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</si>
  <si>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</si>
  <si>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</si>
  <si>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</si>
  <si>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</si>
  <si>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</si>
  <si>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</si>
  <si>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</si>
  <si>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</si>
  <si>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</si>
  <si>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</si>
  <si>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</si>
  <si>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</si>
  <si>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</si>
  <si>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</si>
  <si>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</si>
  <si>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</si>
  <si>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</si>
  <si>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</si>
  <si>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</si>
  <si>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</si>
  <si>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</si>
  <si>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</si>
  <si>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</si>
  <si>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</si>
  <si>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</si>
  <si>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</si>
  <si>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</si>
  <si>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</si>
  <si>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</si>
  <si>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</si>
  <si>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</si>
  <si>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</si>
  <si>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</si>
  <si>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</si>
  <si>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</si>
  <si>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</si>
  <si>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</si>
  <si>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</si>
  <si>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</si>
  <si>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</si>
  <si>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</si>
  <si>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</si>
  <si>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</si>
  <si>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</si>
  <si>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</si>
  <si>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</si>
  <si>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</si>
  <si>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</si>
  <si>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</si>
  <si>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</si>
  <si>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</si>
  <si>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</si>
  <si>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</si>
  <si>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</si>
  <si>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</si>
  <si>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</si>
  <si>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</si>
  <si>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</si>
  <si>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</si>
  <si>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</si>
  <si>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</si>
  <si>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</si>
  <si>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</si>
  <si>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</si>
  <si>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</si>
  <si>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</si>
  <si>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</si>
  <si>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</si>
  <si>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</si>
  <si>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</si>
  <si>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</si>
  <si>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</si>
  <si>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</si>
  <si>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</si>
  <si>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</si>
  <si>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</si>
  <si>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</si>
  <si>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</si>
  <si>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</si>
  <si>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</si>
  <si>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</si>
  <si>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</si>
  <si>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</si>
  <si>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</si>
  <si>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</si>
  <si>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</si>
  <si>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</si>
  <si>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</si>
  <si>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</si>
  <si>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</si>
  <si>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</si>
  <si>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</si>
  <si>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</si>
  <si>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</si>
  <si>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</si>
  <si>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</si>
  <si>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</si>
  <si>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</si>
  <si>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</si>
  <si>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</si>
  <si>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</si>
  <si>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</si>
  <si>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</si>
  <si>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</si>
  <si>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</si>
  <si>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</si>
  <si>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</si>
  <si>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</si>
  <si>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</si>
  <si>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</si>
  <si>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</si>
  <si>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</si>
  <si>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</si>
  <si>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</si>
  <si>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</si>
  <si>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</si>
  <si>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</si>
  <si>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</si>
  <si>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</si>
  <si>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</si>
  <si>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</si>
  <si>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</si>
  <si>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</si>
  <si>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</si>
  <si>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</si>
  <si>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</si>
  <si>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</si>
  <si>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</si>
  <si>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</si>
  <si>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</si>
  <si>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</si>
  <si>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</si>
  <si>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</si>
  <si>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</si>
  <si>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</si>
  <si>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</si>
  <si>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</si>
  <si>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</si>
  <si>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</si>
  <si>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</si>
  <si>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</si>
  <si>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</si>
  <si>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</si>
  <si>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</si>
  <si>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</si>
  <si>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</si>
  <si>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</si>
  <si>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</si>
  <si>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</si>
  <si>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</si>
  <si>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</si>
  <si>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</si>
  <si>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</si>
  <si>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</si>
  <si>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</si>
  <si>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</si>
  <si>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</si>
  <si>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</si>
  <si>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</si>
  <si>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</si>
  <si>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</si>
  <si>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</si>
  <si>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</si>
  <si>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</si>
  <si>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</si>
  <si>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</si>
  <si>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</si>
  <si>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</si>
  <si>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</si>
  <si>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</si>
  <si>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</si>
  <si>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</si>
  <si>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</si>
  <si>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</si>
  <si>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</si>
  <si>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</si>
  <si>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</si>
  <si>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</si>
  <si>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</si>
  <si>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</si>
  <si>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</si>
  <si>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</si>
  <si>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</si>
  <si>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</si>
  <si>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</si>
  <si>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</si>
  <si>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</si>
  <si>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</si>
  <si>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</si>
  <si>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</si>
  <si>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</si>
  <si>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</si>
  <si>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</si>
  <si>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</si>
  <si>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</si>
  <si>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</si>
  <si>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</si>
  <si>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</si>
  <si>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</si>
  <si>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</si>
  <si>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</si>
  <si>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</si>
  <si>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</si>
  <si>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</si>
  <si>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</si>
  <si>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</si>
  <si>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</si>
  <si>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</si>
  <si>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</si>
  <si>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</si>
  <si>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</si>
  <si>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</si>
  <si>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</si>
  <si>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</si>
  <si>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</si>
  <si>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</si>
  <si>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</si>
  <si>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</si>
  <si>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</si>
  <si>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</si>
  <si>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</si>
  <si>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</si>
  <si>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</si>
  <si>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</si>
  <si>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</si>
  <si>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</si>
  <si>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</si>
  <si>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</si>
  <si>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</si>
  <si>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</si>
  <si>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</si>
  <si>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</si>
  <si>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</si>
  <si>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</si>
  <si>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</si>
  <si>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</si>
  <si>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</si>
  <si>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</si>
  <si>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</si>
  <si>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</si>
  <si>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</si>
  <si>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</si>
  <si>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</si>
  <si>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</si>
  <si>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</si>
  <si>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</si>
  <si>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</si>
  <si>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</si>
  <si>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</si>
  <si>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</si>
  <si>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</si>
  <si>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</si>
  <si>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</si>
  <si>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</si>
  <si>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</si>
  <si>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</si>
  <si>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</si>
  <si>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</si>
  <si>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</si>
  <si>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</si>
  <si>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</si>
  <si>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</si>
  <si>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</si>
  <si>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</si>
  <si>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</si>
  <si>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</si>
  <si>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</si>
  <si>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</si>
  <si>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</si>
  <si>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</si>
  <si>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</si>
  <si>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</si>
  <si>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</si>
  <si>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</si>
  <si>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</si>
  <si>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</si>
  <si>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</si>
  <si>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</si>
  <si>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</si>
  <si>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</si>
  <si>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</si>
  <si>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</si>
  <si>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</si>
  <si>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</si>
  <si>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</si>
  <si>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</si>
  <si>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</si>
  <si>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</si>
  <si>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</si>
  <si>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</si>
  <si>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</si>
  <si>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</si>
  <si>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</si>
  <si>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</si>
  <si>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</si>
  <si>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</si>
  <si>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</si>
  <si>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</si>
  <si>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</si>
  <si>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</si>
  <si>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</si>
  <si>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</si>
  <si>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</si>
  <si>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</si>
  <si>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</si>
  <si>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</si>
  <si>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</si>
  <si>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</si>
  <si>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</si>
  <si>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</si>
  <si>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</si>
  <si>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</si>
  <si>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</si>
  <si>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</si>
  <si>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</si>
  <si>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</si>
  <si>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</si>
  <si>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</si>
  <si>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</si>
  <si>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</si>
  <si>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</si>
  <si>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</si>
  <si>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</si>
  <si>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</si>
  <si>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</si>
  <si>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</si>
  <si>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</si>
  <si>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</si>
  <si>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</si>
  <si>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</si>
  <si>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</si>
  <si>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</si>
  <si>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</si>
  <si>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</si>
  <si>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</si>
  <si>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</si>
  <si>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</si>
  <si>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</si>
  <si>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</si>
  <si>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</si>
  <si>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</si>
  <si>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</si>
  <si>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</si>
  <si>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</si>
  <si>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</si>
  <si>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</si>
  <si>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</si>
  <si>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</si>
  <si>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</si>
  <si>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</si>
  <si>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</si>
  <si>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</si>
  <si>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</si>
  <si>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</si>
  <si>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</si>
  <si>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</si>
  <si>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</si>
  <si>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</si>
  <si>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</si>
  <si>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</si>
  <si>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</si>
  <si>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</si>
  <si>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</si>
  <si>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</si>
  <si>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</si>
  <si>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</si>
  <si>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</si>
  <si>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</si>
  <si>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</si>
  <si>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</si>
  <si>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</si>
  <si>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</si>
  <si>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</si>
  <si>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</si>
  <si>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</si>
  <si>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</si>
  <si>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</si>
  <si>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</si>
  <si>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</si>
  <si>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</si>
  <si>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</si>
  <si>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</si>
  <si>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</si>
  <si>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</si>
  <si>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</si>
  <si>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</si>
  <si>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</si>
  <si>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</si>
  <si>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</si>
  <si>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</si>
  <si>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</si>
  <si>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</si>
  <si>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</si>
  <si>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</si>
  <si>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</si>
  <si>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</si>
  <si>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</si>
  <si>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</si>
  <si>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</si>
  <si>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</si>
  <si>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</si>
  <si>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</si>
  <si>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</si>
  <si>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</si>
  <si>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</si>
  <si>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</si>
  <si>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</si>
  <si>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</si>
  <si>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</si>
  <si>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</si>
  <si>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</si>
  <si>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</si>
  <si>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</si>
  <si>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</si>
  <si>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</si>
  <si>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</si>
  <si>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</si>
  <si>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</si>
  <si>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</si>
  <si>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</si>
  <si>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</si>
  <si>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</si>
  <si>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</si>
  <si>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</si>
  <si>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</si>
  <si>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</si>
  <si>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</si>
  <si>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</si>
  <si>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</si>
  <si>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</si>
  <si>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</si>
  <si>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</si>
  <si>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</si>
  <si>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</si>
  <si>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</si>
  <si>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</si>
  <si>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</si>
  <si>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</si>
  <si>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</si>
  <si>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</si>
  <si>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</si>
  <si>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</si>
  <si>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</si>
  <si>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</si>
  <si>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</si>
  <si>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</si>
  <si>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</si>
  <si>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</si>
  <si>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</si>
  <si>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</si>
  <si>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</si>
  <si>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</si>
  <si>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</si>
  <si>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</si>
  <si>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</si>
  <si>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</si>
  <si>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</si>
  <si>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</si>
  <si>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</si>
  <si>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</si>
  <si>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</si>
  <si>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</si>
  <si>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</si>
  <si>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</si>
  <si>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</si>
  <si>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</si>
  <si>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</si>
  <si>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</si>
  <si>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</si>
  <si>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</si>
  <si>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</si>
  <si>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</si>
  <si>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</si>
  <si>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</si>
  <si>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</si>
  <si>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</si>
  <si>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</si>
  <si>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</si>
  <si>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</si>
  <si>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</si>
  <si>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</si>
  <si>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</si>
  <si>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</si>
  <si>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</si>
  <si>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</si>
  <si>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</si>
  <si>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</si>
  <si>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</si>
  <si>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</si>
  <si>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</si>
  <si>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</si>
  <si>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</si>
  <si>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</si>
  <si>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</si>
  <si>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</si>
  <si>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</si>
  <si>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</si>
  <si>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</si>
  <si>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</si>
  <si>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</si>
  <si>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</si>
  <si>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</si>
  <si>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</si>
  <si>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</si>
  <si>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</si>
  <si>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</si>
  <si>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</si>
  <si>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</si>
  <si>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</si>
  <si>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</si>
  <si>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</si>
  <si>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</si>
  <si>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</si>
  <si>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</si>
  <si>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</si>
  <si>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</si>
  <si>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</si>
  <si>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</si>
  <si>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</si>
  <si>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</si>
  <si>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</si>
  <si>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</si>
  <si>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</si>
  <si>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</si>
  <si>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</si>
  <si>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</si>
  <si>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</si>
  <si>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</si>
  <si>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</si>
  <si>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</si>
  <si>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</si>
  <si>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</si>
  <si>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</si>
  <si>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</si>
  <si>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</si>
  <si>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</si>
  <si>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</si>
  <si>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</si>
  <si>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</si>
  <si>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</si>
  <si>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</si>
  <si>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</si>
  <si>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</si>
  <si>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</si>
  <si>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</si>
  <si>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</si>
  <si>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</si>
  <si>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</si>
  <si>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</si>
  <si>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</si>
  <si>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</si>
  <si>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</si>
  <si>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</si>
  <si>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</si>
  <si>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</si>
  <si>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</si>
  <si>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</si>
  <si>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</si>
  <si>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</si>
  <si>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</si>
  <si>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</si>
  <si>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</si>
  <si>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</si>
  <si>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</si>
  <si>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</si>
  <si>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</si>
  <si>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</si>
  <si>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</si>
  <si>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</si>
  <si>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</si>
  <si>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</si>
  <si>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</si>
  <si>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</si>
  <si>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</si>
  <si>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</si>
  <si>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</si>
  <si>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</si>
  <si>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</si>
  <si>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</si>
  <si>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</si>
  <si>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</si>
  <si>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</si>
  <si>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</si>
  <si>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</si>
  <si>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</si>
  <si>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</si>
  <si>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</si>
  <si>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</si>
  <si>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</si>
  <si>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</si>
  <si>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</si>
  <si>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</si>
  <si>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</si>
  <si>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</si>
  <si>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</si>
  <si>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</si>
  <si>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</si>
  <si>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</si>
  <si>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</si>
  <si>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</si>
  <si>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</si>
  <si>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</si>
  <si>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</si>
  <si>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</si>
  <si>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</si>
  <si>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</si>
  <si>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</si>
  <si>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</si>
  <si>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</si>
  <si>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</si>
  <si>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</si>
  <si>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</si>
  <si>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</si>
  <si>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</si>
  <si>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</si>
  <si>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</si>
  <si>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</si>
  <si>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</si>
  <si>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</si>
  <si>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</si>
  <si>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</si>
  <si>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</si>
  <si>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</si>
  <si>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</si>
  <si>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</si>
  <si>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</si>
  <si>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</si>
  <si>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</si>
  <si>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</si>
  <si>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</si>
  <si>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</si>
  <si>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</si>
  <si>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</si>
  <si>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</si>
  <si>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</si>
  <si>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</si>
  <si>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</si>
  <si>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</si>
  <si>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</si>
  <si>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</si>
  <si>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</si>
  <si>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</si>
  <si>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</si>
  <si>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</si>
  <si>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</si>
  <si>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</si>
  <si>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</si>
  <si>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</si>
  <si>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</si>
  <si>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</si>
  <si>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</si>
  <si>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</si>
  <si>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</si>
  <si>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</si>
  <si>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</si>
  <si>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</si>
  <si>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</si>
  <si>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</si>
  <si>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</si>
  <si>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</si>
  <si>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</si>
  <si>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</si>
  <si>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</si>
  <si>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</si>
  <si>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</si>
  <si>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</si>
  <si>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</si>
  <si>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</si>
  <si>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</si>
  <si>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</si>
  <si>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</si>
  <si>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</si>
  <si>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</si>
  <si>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</si>
  <si>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</si>
  <si>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</si>
  <si>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</si>
  <si>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</si>
  <si>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</si>
  <si>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</si>
  <si>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</si>
  <si>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</si>
  <si>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</si>
  <si>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</si>
  <si>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</si>
  <si>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</si>
  <si>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</si>
  <si>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</si>
  <si>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</si>
  <si>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</si>
  <si>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</si>
  <si>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</si>
  <si>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</si>
  <si>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</si>
  <si>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</si>
  <si>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</si>
  <si>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</si>
  <si>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</si>
  <si>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</si>
  <si>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</si>
  <si>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</si>
  <si>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</si>
  <si>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</si>
  <si>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</si>
  <si>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</si>
  <si>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</si>
  <si>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</si>
  <si>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</si>
  <si>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</si>
  <si>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</si>
  <si>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</si>
  <si>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</si>
  <si>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</si>
  <si>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</si>
  <si>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</si>
  <si>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</si>
  <si>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</si>
  <si>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</si>
  <si>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</si>
  <si>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</si>
  <si>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</si>
  <si>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</si>
  <si>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</si>
  <si>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</si>
  <si>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</si>
  <si>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</si>
  <si>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</si>
  <si>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</si>
  <si>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</si>
  <si>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</si>
  <si>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</si>
  <si>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</si>
  <si>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</si>
  <si>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</si>
  <si>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</si>
  <si>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</si>
  <si>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</si>
  <si>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</si>
  <si>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</si>
  <si>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</si>
  <si>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</si>
  <si>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</si>
  <si>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</si>
  <si>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</si>
  <si>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</si>
  <si>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</si>
  <si>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</si>
  <si>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</si>
  <si>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</si>
  <si>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</si>
  <si>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</si>
  <si>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</si>
  <si>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</si>
  <si>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</si>
  <si>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</si>
  <si>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</si>
  <si>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</si>
  <si>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</si>
  <si>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</si>
  <si>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</si>
  <si>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</si>
  <si>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</si>
  <si>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</si>
  <si>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</si>
  <si>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</si>
  <si>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</si>
  <si>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</si>
  <si>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</si>
  <si>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</si>
  <si>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</si>
  <si>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</si>
  <si>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</si>
  <si>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</si>
  <si>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</si>
  <si>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</si>
  <si>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</si>
  <si>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</si>
  <si>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</si>
  <si>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</si>
  <si>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</si>
  <si>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</si>
  <si>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</si>
  <si>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</si>
  <si>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</si>
  <si>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</si>
  <si>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</si>
  <si>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</si>
  <si>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</si>
  <si>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</si>
  <si>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</si>
  <si>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</si>
  <si>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</si>
  <si>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</si>
  <si>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</si>
  <si>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</si>
  <si>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</si>
  <si>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</si>
  <si>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</si>
  <si>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</si>
  <si>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</si>
  <si>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</si>
  <si>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</si>
  <si>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</si>
  <si>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</si>
  <si>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</si>
  <si>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</si>
  <si>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</si>
  <si>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</si>
  <si>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</si>
  <si>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</si>
  <si>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</si>
  <si>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</si>
  <si>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</si>
  <si>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</si>
  <si>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</si>
  <si>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</si>
  <si>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</si>
  <si>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</si>
  <si>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</si>
  <si>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</si>
  <si>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</si>
  <si>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</si>
  <si>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</si>
  <si>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</si>
  <si>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</si>
  <si>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</si>
  <si>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</si>
  <si>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</si>
  <si>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</si>
  <si>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</si>
  <si>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</si>
  <si>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</si>
  <si>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</si>
  <si>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</si>
  <si>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</si>
  <si>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</si>
  <si>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</si>
  <si>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</si>
  <si>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</si>
  <si>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</si>
  <si>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</si>
  <si>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</si>
  <si>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</si>
  <si>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</si>
  <si>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</si>
  <si>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</si>
  <si>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</si>
  <si>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</si>
  <si>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</si>
  <si>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</si>
  <si>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</si>
  <si>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</si>
  <si>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</si>
  <si>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</si>
  <si>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</si>
  <si>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</si>
  <si>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</si>
  <si>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</si>
  <si>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</si>
  <si>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</si>
  <si>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</si>
  <si>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</si>
  <si>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</si>
  <si>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</si>
  <si>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</si>
  <si>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</si>
  <si>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</si>
  <si>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</si>
  <si>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</si>
  <si>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</si>
  <si>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</si>
  <si>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</si>
  <si>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</si>
  <si>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</si>
  <si>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</si>
  <si>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</si>
  <si>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</si>
  <si>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</si>
  <si>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</si>
  <si>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</si>
  <si>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</si>
  <si>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</si>
  <si>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</si>
  <si>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</si>
  <si>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</si>
  <si>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</si>
  <si>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</si>
  <si>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</si>
  <si>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</si>
  <si>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</si>
  <si>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</si>
  <si>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</si>
  <si>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</si>
  <si>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</si>
  <si>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</si>
  <si>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</si>
  <si>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</si>
  <si>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</si>
  <si>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</si>
  <si>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</si>
  <si>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</si>
  <si>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</si>
  <si>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</si>
  <si>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</si>
  <si>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</si>
  <si>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</si>
  <si>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</si>
  <si>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</si>
  <si>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</si>
  <si>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</si>
  <si>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</si>
  <si>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</si>
  <si>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</si>
  <si>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</si>
  <si>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</si>
  <si>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</si>
  <si>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</si>
  <si>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</si>
  <si>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</si>
  <si>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</si>
  <si>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</si>
  <si>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</si>
  <si>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</si>
  <si>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</si>
  <si>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</si>
  <si>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</si>
  <si>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</si>
  <si>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</si>
  <si>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</si>
  <si>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</si>
  <si>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</si>
  <si>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</si>
  <si>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</si>
  <si>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</si>
  <si>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</si>
  <si>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</si>
  <si>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</si>
  <si>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</si>
  <si>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</si>
  <si>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</si>
  <si>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</si>
  <si>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</si>
  <si>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</si>
  <si>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</si>
  <si>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</si>
  <si>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</si>
  <si>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</si>
  <si>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</si>
  <si>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</si>
  <si>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</si>
  <si>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</si>
  <si>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</si>
  <si>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</si>
  <si>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</si>
  <si>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</si>
  <si>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</si>
  <si>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</si>
  <si>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</si>
  <si>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</si>
  <si>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</si>
  <si>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</si>
  <si>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</si>
  <si>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</si>
  <si>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</si>
  <si>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</si>
  <si>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</si>
  <si>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</si>
  <si>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</si>
  <si>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</si>
  <si>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</si>
  <si>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</si>
  <si>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</si>
  <si>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</si>
  <si>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</si>
  <si>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</si>
  <si>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</si>
  <si>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</si>
  <si>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</si>
  <si>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</si>
  <si>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</si>
  <si>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</si>
  <si>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</si>
  <si>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</si>
  <si>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</si>
  <si>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</si>
  <si>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</si>
  <si>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</si>
  <si>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</si>
  <si>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</si>
  <si>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</si>
  <si>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</si>
  <si>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</si>
  <si>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</si>
  <si>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</si>
  <si>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</si>
  <si>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</si>
  <si>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</si>
  <si>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</si>
  <si>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</si>
  <si>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</si>
  <si>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</si>
  <si>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</si>
  <si>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</si>
  <si>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</si>
  <si>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</si>
  <si>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</si>
  <si>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</si>
  <si>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</si>
  <si>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</si>
  <si>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</si>
  <si>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</si>
  <si>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</si>
  <si>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</si>
  <si>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</si>
  <si>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</si>
  <si>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</si>
  <si>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</si>
  <si>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</si>
  <si>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</si>
  <si>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</si>
  <si>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</si>
  <si>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</si>
  <si>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</si>
  <si>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</si>
  <si>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</si>
  <si>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</si>
  <si>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</si>
  <si>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</si>
  <si>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</si>
  <si>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</si>
  <si>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</si>
  <si>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</si>
  <si>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</si>
  <si>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</si>
  <si>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</si>
  <si>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</si>
  <si>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</si>
  <si>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</si>
  <si>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</si>
  <si>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</si>
  <si>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</si>
  <si>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</si>
  <si>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</si>
  <si>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</si>
  <si>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</si>
  <si>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</si>
  <si>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</si>
  <si>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</si>
  <si>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</si>
  <si>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</si>
  <si>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</si>
  <si>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</si>
  <si>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</si>
  <si>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</si>
  <si>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</si>
  <si>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</si>
  <si>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</si>
  <si>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</si>
  <si>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</si>
  <si>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</si>
  <si>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</si>
  <si>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</si>
  <si>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</si>
  <si>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</si>
  <si>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</si>
  <si>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</si>
  <si>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</si>
  <si>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</si>
  <si>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</si>
  <si>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</si>
  <si>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</si>
  <si>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</si>
  <si>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</si>
  <si>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</si>
  <si>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</si>
  <si>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</si>
  <si>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</si>
  <si>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</si>
  <si>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</si>
  <si>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</si>
  <si>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</si>
  <si>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</si>
  <si>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</si>
  <si>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</si>
  <si>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</si>
  <si>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</si>
  <si>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</si>
  <si>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</si>
  <si>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</si>
  <si>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</si>
  <si>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</si>
  <si>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</si>
  <si>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</si>
  <si>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</si>
  <si>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</si>
  <si>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</si>
  <si>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</si>
  <si>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</si>
  <si>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</si>
  <si>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</si>
  <si>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</si>
  <si>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</si>
  <si>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</si>
  <si>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</si>
  <si>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</si>
  <si>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</si>
  <si>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</si>
  <si>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</si>
  <si>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</si>
  <si>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</si>
  <si>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</si>
  <si>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</si>
  <si>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</si>
  <si>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</si>
  <si>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</si>
  <si>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</si>
  <si>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</si>
  <si>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</si>
  <si>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</si>
  <si>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</si>
  <si>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</si>
  <si>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</si>
  <si>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</si>
  <si>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</si>
  <si>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</si>
  <si>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</si>
  <si>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</si>
  <si>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</si>
  <si>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</si>
  <si>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</si>
  <si>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</si>
  <si>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</si>
  <si>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</si>
  <si>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</si>
  <si>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</si>
  <si>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</si>
  <si>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</si>
  <si>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</si>
  <si>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</si>
  <si>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</si>
  <si>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</si>
  <si>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</si>
  <si>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</si>
  <si>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</si>
  <si>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</si>
  <si>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</si>
  <si>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</si>
  <si>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</si>
  <si>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</si>
  <si>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</si>
  <si>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</si>
  <si>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</si>
  <si>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</si>
  <si>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</si>
  <si>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</si>
  <si>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</si>
  <si>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</si>
  <si>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</si>
  <si>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</si>
  <si>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</si>
  <si>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</si>
  <si>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</si>
  <si>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</si>
  <si>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</si>
  <si>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</si>
  <si>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</si>
  <si>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</si>
  <si>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</si>
  <si>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</si>
  <si>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</si>
  <si>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</si>
  <si>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</si>
  <si>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</si>
  <si>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</si>
  <si>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</si>
  <si>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</si>
  <si>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</si>
  <si>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</si>
  <si>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</si>
  <si>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</si>
  <si>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</si>
  <si>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</si>
  <si>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</si>
  <si>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</si>
  <si>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</si>
  <si>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</si>
  <si>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</si>
  <si>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</si>
  <si>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</si>
  <si>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</si>
  <si>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</si>
  <si>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</si>
  <si>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</si>
  <si>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</si>
  <si>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</si>
  <si>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</si>
  <si>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</si>
  <si>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</si>
  <si>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</si>
  <si>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</si>
  <si>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</si>
  <si>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</si>
  <si>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</si>
  <si>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</si>
  <si>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</si>
  <si>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</si>
  <si>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</si>
  <si>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</si>
  <si>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</si>
  <si>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</si>
  <si>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</si>
  <si>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</si>
  <si>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</si>
  <si>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</si>
  <si>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</si>
  <si>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</si>
  <si>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</si>
  <si>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</si>
  <si>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</si>
  <si>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</si>
  <si>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</si>
  <si>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</si>
  <si>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</si>
  <si>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</si>
  <si>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</si>
  <si>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</si>
  <si>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</si>
  <si>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</si>
  <si>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</si>
  <si>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</si>
  <si>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</si>
  <si>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</si>
  <si>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</si>
  <si>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</si>
  <si>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</si>
  <si>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</si>
  <si>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</si>
  <si>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</si>
  <si>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</si>
  <si>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</si>
  <si>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</si>
  <si>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</si>
  <si>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</si>
  <si>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</si>
  <si>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</si>
  <si>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</si>
  <si>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</si>
  <si>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</si>
  <si>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</si>
  <si>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</si>
  <si>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</si>
  <si>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</si>
  <si>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</si>
  <si>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</si>
  <si>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</si>
  <si>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</si>
  <si>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</si>
  <si>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</si>
  <si>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</si>
  <si>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</si>
  <si>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</si>
  <si>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</si>
  <si>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</si>
  <si>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</si>
  <si>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</si>
  <si>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</si>
  <si>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</si>
  <si>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</si>
  <si>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</si>
  <si>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</si>
  <si>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</si>
  <si>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</si>
  <si>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</si>
  <si>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</si>
  <si>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</si>
  <si>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</si>
  <si>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</si>
  <si>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</si>
  <si>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</si>
  <si>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</si>
  <si>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</si>
  <si>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</si>
  <si>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</si>
  <si>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</si>
  <si>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</si>
  <si>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</si>
  <si>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</si>
  <si>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</si>
  <si>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</si>
  <si>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</si>
  <si>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</si>
  <si>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</si>
  <si>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</si>
  <si>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</si>
  <si>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</si>
  <si>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</si>
  <si>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</si>
  <si>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</si>
  <si>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</si>
  <si>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</si>
  <si>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</si>
  <si>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</si>
  <si>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</si>
  <si>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</si>
  <si>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</si>
  <si>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</si>
  <si>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</si>
  <si>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</si>
  <si>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</si>
  <si>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</si>
  <si>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</si>
  <si>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</si>
  <si>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</si>
  <si>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</si>
  <si>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</si>
  <si>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</si>
  <si>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</si>
  <si>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</si>
  <si>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</si>
  <si>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</si>
  <si>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</si>
  <si>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</si>
  <si>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</si>
  <si>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</si>
  <si>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</si>
  <si>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</si>
  <si>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</si>
  <si>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</si>
  <si>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</si>
  <si>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</si>
  <si>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</si>
  <si>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</si>
  <si>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</si>
  <si>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</si>
  <si>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</si>
  <si>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</si>
  <si>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</si>
  <si>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</si>
  <si>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</si>
  <si>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</si>
  <si>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</si>
  <si>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</si>
  <si>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</si>
  <si>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</si>
  <si>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</si>
  <si>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</si>
  <si>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</si>
  <si>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</si>
  <si>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</si>
  <si>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</si>
  <si>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</si>
  <si>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</si>
  <si>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</si>
  <si>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</si>
  <si>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</si>
  <si>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</si>
  <si>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</si>
  <si>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</si>
  <si>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</si>
  <si>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</si>
  <si>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</si>
  <si>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</si>
  <si>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</si>
  <si>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</si>
  <si>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</si>
  <si>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</si>
  <si>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</si>
  <si>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</si>
  <si>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</si>
  <si>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</si>
  <si>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</si>
  <si>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</si>
  <si>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</si>
  <si>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</si>
  <si>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</si>
  <si>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</si>
  <si>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</si>
  <si>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</si>
  <si>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</si>
  <si>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</si>
  <si>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</si>
  <si>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</si>
  <si>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</si>
  <si>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</si>
  <si>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</si>
  <si>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</si>
  <si>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</si>
  <si>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</si>
  <si>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</si>
  <si>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</si>
  <si>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</si>
  <si>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</si>
  <si>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</si>
  <si>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</si>
  <si>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</si>
  <si>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</si>
  <si>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</si>
  <si>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</si>
  <si>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</si>
  <si>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</si>
  <si>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</si>
  <si>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</si>
  <si>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</si>
  <si>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</si>
  <si>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</si>
  <si>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</si>
  <si>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</si>
  <si>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</si>
  <si>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</si>
  <si>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</si>
  <si>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</si>
  <si>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</si>
  <si>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</si>
  <si>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</si>
  <si>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</si>
  <si>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</si>
  <si>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</si>
  <si>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</si>
  <si>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</si>
  <si>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</si>
  <si>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</si>
  <si>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</si>
  <si>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</si>
  <si>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</si>
  <si>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</si>
  <si>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</si>
  <si>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</si>
  <si>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</si>
  <si>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</si>
  <si>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</si>
  <si>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</si>
  <si>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</si>
  <si>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</si>
  <si>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</si>
  <si>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</si>
  <si>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</si>
  <si>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</si>
  <si>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</si>
  <si>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</si>
  <si>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</si>
  <si>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</si>
  <si>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</si>
  <si>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</si>
  <si>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</si>
  <si>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</si>
  <si>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</si>
  <si>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</si>
  <si>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</si>
  <si>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</si>
  <si>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</si>
  <si>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</si>
  <si>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</si>
  <si>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</si>
  <si>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</si>
  <si>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</si>
  <si>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</si>
  <si>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</si>
  <si>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</si>
  <si>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</si>
  <si>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</si>
  <si>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</si>
  <si>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</si>
  <si>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</si>
  <si>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</si>
  <si>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</si>
  <si>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</si>
  <si>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</si>
  <si>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</si>
  <si>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</si>
  <si>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</si>
  <si>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</si>
  <si>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</si>
  <si>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</si>
  <si>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</si>
  <si>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</si>
  <si>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</si>
  <si>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</si>
  <si>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</si>
  <si>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</si>
  <si>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</si>
  <si>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</si>
  <si>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</si>
  <si>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</si>
  <si>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</si>
  <si>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</si>
  <si>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</si>
  <si>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</si>
  <si>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</si>
  <si>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</si>
  <si>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</si>
  <si>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</si>
  <si>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</si>
  <si>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</si>
  <si>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</si>
  <si>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</si>
  <si>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</si>
  <si>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</si>
  <si>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</si>
  <si>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</si>
  <si>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</si>
  <si>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</si>
  <si>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</si>
  <si>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</si>
  <si>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</si>
  <si>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</si>
  <si>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</si>
  <si>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</si>
  <si>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</si>
  <si>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</si>
  <si>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</si>
  <si>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</si>
  <si>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</si>
  <si>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</si>
  <si>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</si>
  <si>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</si>
  <si>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</si>
  <si>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</si>
  <si>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</si>
  <si>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</si>
  <si>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</si>
  <si>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</si>
  <si>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</si>
  <si>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</si>
  <si>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</si>
  <si>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</si>
  <si>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</si>
  <si>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</si>
  <si>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</si>
  <si>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</si>
  <si>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</si>
  <si>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</si>
  <si>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</si>
  <si>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</si>
  <si>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</si>
  <si>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</si>
  <si>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</si>
  <si>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</si>
  <si>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</si>
  <si>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</si>
  <si>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</si>
  <si>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</si>
  <si>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</si>
  <si>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</si>
  <si>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</si>
  <si>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</si>
  <si>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</si>
  <si>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</si>
  <si>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</si>
  <si>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</si>
  <si>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</si>
  <si>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</si>
  <si>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</si>
  <si>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</si>
  <si>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</si>
  <si>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</si>
  <si>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</si>
  <si>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</si>
  <si>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</si>
  <si>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</si>
  <si>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</si>
  <si>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</si>
  <si>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</si>
  <si>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</si>
  <si>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</si>
  <si>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</si>
  <si>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</si>
  <si>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</si>
  <si>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</si>
  <si>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</si>
  <si>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</si>
  <si>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</si>
  <si>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</si>
  <si>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</si>
  <si>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</si>
  <si>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</si>
  <si>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</si>
  <si>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</si>
  <si>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</si>
  <si>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</si>
  <si>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</si>
  <si>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</si>
  <si>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</si>
  <si>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</si>
  <si>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</si>
  <si>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</si>
  <si>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</si>
  <si>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</si>
  <si>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</si>
  <si>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</si>
  <si>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</si>
  <si>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</si>
  <si>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</si>
  <si>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</si>
  <si>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</si>
  <si>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</si>
  <si>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</si>
  <si>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</si>
  <si>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</si>
  <si>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</si>
  <si>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</si>
  <si>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</si>
  <si>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</si>
  <si>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</si>
  <si>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</si>
  <si>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</si>
  <si>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</si>
  <si>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</si>
  <si>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</si>
  <si>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</si>
  <si>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</si>
  <si>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</si>
  <si>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</si>
  <si>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</si>
  <si>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</si>
  <si>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</si>
  <si>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</si>
  <si>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</si>
  <si>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</si>
  <si>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</si>
  <si>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</si>
  <si>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</si>
  <si>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</si>
  <si>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</si>
  <si>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</si>
  <si>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</si>
  <si>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</si>
  <si>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</si>
  <si>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</si>
  <si>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</si>
  <si>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</si>
  <si>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</si>
  <si>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</si>
  <si>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</si>
  <si>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</si>
  <si>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</si>
  <si>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</si>
  <si>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</si>
  <si>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</si>
  <si>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</si>
  <si>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</si>
  <si>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</si>
  <si>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</si>
  <si>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</si>
  <si>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</si>
  <si>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</si>
  <si>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</si>
  <si>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</si>
  <si>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</si>
  <si>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</si>
  <si>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</si>
  <si>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</si>
  <si>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</si>
  <si>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</si>
  <si>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</si>
  <si>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</si>
  <si>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</si>
  <si>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</si>
  <si>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</si>
  <si>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</si>
  <si>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</si>
  <si>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</si>
  <si>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</si>
  <si>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</si>
  <si>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</si>
  <si>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</si>
  <si>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</si>
  <si>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</si>
  <si>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</si>
  <si>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</si>
  <si>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</si>
  <si>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</si>
  <si>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</si>
  <si>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</si>
  <si>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</si>
  <si>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</si>
  <si>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</si>
  <si>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</si>
  <si>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</si>
  <si>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</si>
  <si>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</si>
  <si>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</si>
  <si>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</si>
  <si>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</si>
  <si>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</si>
  <si>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</si>
  <si>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</si>
  <si>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</si>
  <si>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</si>
  <si>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</si>
  <si>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</si>
  <si>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</si>
  <si>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</si>
  <si>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</si>
  <si>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</si>
  <si>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</si>
  <si>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</si>
  <si>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</si>
  <si>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</si>
  <si>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</si>
  <si>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</si>
  <si>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</si>
  <si>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</si>
  <si>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</si>
  <si>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</si>
  <si>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</si>
  <si>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</si>
  <si>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</si>
  <si>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</si>
  <si>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</si>
  <si>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</si>
  <si>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</si>
  <si>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</si>
  <si>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</si>
  <si>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</si>
  <si>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</si>
  <si>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</si>
  <si>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</si>
  <si>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</si>
  <si>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</si>
  <si>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</si>
  <si>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</si>
  <si>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</si>
  <si>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</si>
  <si>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</si>
  <si>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</si>
  <si>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</si>
  <si>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</si>
  <si>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</si>
  <si>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</si>
  <si>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</si>
  <si>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</si>
  <si>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</si>
  <si>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</si>
  <si>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</si>
  <si>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</si>
  <si>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</si>
  <si>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</si>
  <si>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</si>
  <si>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</si>
  <si>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</si>
  <si>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</si>
  <si>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</si>
  <si>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</si>
  <si>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</si>
  <si>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</si>
  <si>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</si>
  <si>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</si>
  <si>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</si>
  <si>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</si>
  <si>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</si>
  <si>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</si>
  <si>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</si>
  <si>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</si>
  <si>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</si>
  <si>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</si>
  <si>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</si>
  <si>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</si>
  <si>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</si>
  <si>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</si>
  <si>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</si>
  <si>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</si>
  <si>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</si>
  <si>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</si>
  <si>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</si>
  <si>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</si>
  <si>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</si>
  <si>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</si>
  <si>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</si>
  <si>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</si>
  <si>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</si>
  <si>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</si>
  <si>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</si>
  <si>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</si>
  <si>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</si>
  <si>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</si>
  <si>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</si>
  <si>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</si>
  <si>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</si>
  <si>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</si>
  <si>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</si>
  <si>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</si>
  <si>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</si>
  <si>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</si>
  <si>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</si>
  <si>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</si>
  <si>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</si>
  <si>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</si>
  <si>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</si>
  <si>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</si>
  <si>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</si>
  <si>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</si>
  <si>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</si>
  <si>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</si>
  <si>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</si>
  <si>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</si>
  <si>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</si>
  <si>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</si>
  <si>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</si>
  <si>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</si>
  <si>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</si>
  <si>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</si>
  <si>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</si>
  <si>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</si>
  <si>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</si>
  <si>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</si>
  <si>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</si>
  <si>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</si>
  <si>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</si>
  <si>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</si>
  <si>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</si>
  <si>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</si>
  <si>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</si>
  <si>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</si>
  <si>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</si>
  <si>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</si>
  <si>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</si>
  <si>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</si>
  <si>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</si>
  <si>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</si>
  <si>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</si>
  <si>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</si>
  <si>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</si>
  <si>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</si>
  <si>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</si>
  <si>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</si>
  <si>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</si>
  <si>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</si>
  <si>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</si>
  <si>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</si>
  <si>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</si>
  <si>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</si>
  <si>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</si>
  <si>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</si>
  <si>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</si>
  <si>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</si>
  <si>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</si>
  <si>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</si>
  <si>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</si>
  <si>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</si>
  <si>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</si>
  <si>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</si>
  <si>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</si>
  <si>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</si>
  <si>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</si>
  <si>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</si>
  <si>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</si>
  <si>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</si>
  <si>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</si>
  <si>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</si>
  <si>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</si>
  <si>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</si>
  <si>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</si>
  <si>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</si>
  <si>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</si>
  <si>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</si>
  <si>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</si>
  <si>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</si>
  <si>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</si>
  <si>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</si>
  <si>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</si>
  <si>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</si>
  <si>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</si>
  <si>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</si>
  <si>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</si>
  <si>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</si>
  <si>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</si>
  <si>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</si>
  <si>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</si>
  <si>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</si>
  <si>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</si>
  <si>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</si>
  <si>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</si>
  <si>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</si>
  <si>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</si>
  <si>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</si>
  <si>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</si>
  <si>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</si>
  <si>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</si>
  <si>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</si>
  <si>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</si>
  <si>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</si>
  <si>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</si>
  <si>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</si>
  <si>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</si>
  <si>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</si>
  <si>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</si>
  <si>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</si>
  <si>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</si>
  <si>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</si>
  <si>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</si>
  <si>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</si>
  <si>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</si>
  <si>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</si>
  <si>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</si>
  <si>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</si>
  <si>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</si>
  <si>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</si>
  <si>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</si>
  <si>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</si>
  <si>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</si>
  <si>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</si>
  <si>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</si>
  <si>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</si>
  <si>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</si>
  <si>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</si>
  <si>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</si>
  <si>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</si>
  <si>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</si>
  <si>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</si>
  <si>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</si>
  <si>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</si>
  <si>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</si>
  <si>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</si>
  <si>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</si>
  <si>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</si>
  <si>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</si>
  <si>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</si>
  <si>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</si>
  <si>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</si>
  <si>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</si>
  <si>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</si>
  <si>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</si>
  <si>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</si>
  <si>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</si>
  <si>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</si>
  <si>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</si>
  <si>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</si>
  <si>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</si>
  <si>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</si>
  <si>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</si>
  <si>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</si>
  <si>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</si>
  <si>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</si>
  <si>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</si>
  <si>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</si>
  <si>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</si>
  <si>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</si>
  <si>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</si>
  <si>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</si>
  <si>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</si>
  <si>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</si>
  <si>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</si>
  <si>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</si>
  <si>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</si>
  <si>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</si>
  <si>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</si>
  <si>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</si>
  <si>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</si>
  <si>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</si>
  <si>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</si>
  <si>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</si>
  <si>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</si>
  <si>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</si>
  <si>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</si>
  <si>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</si>
  <si>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</si>
  <si>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</si>
  <si>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</si>
  <si>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</si>
  <si>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</si>
  <si>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</si>
  <si>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</si>
  <si>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</si>
  <si>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</si>
  <si>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</si>
  <si>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</si>
  <si>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</si>
  <si>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</si>
  <si>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</si>
  <si>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</si>
  <si>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</si>
  <si>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</si>
  <si>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</si>
  <si>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</si>
  <si>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</si>
  <si>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</si>
  <si>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</si>
  <si>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</si>
  <si>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</si>
  <si>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</si>
  <si>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</si>
  <si>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</si>
  <si>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</si>
  <si>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</si>
  <si>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</si>
  <si>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</si>
  <si>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</si>
  <si>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</si>
  <si>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</si>
  <si>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</si>
  <si>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</si>
  <si>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</si>
  <si>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</si>
  <si>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</si>
  <si>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</si>
  <si>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</si>
  <si>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</si>
  <si>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</si>
  <si>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</si>
  <si>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</si>
  <si>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</si>
  <si>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</si>
  <si>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</si>
  <si>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</si>
  <si>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</si>
  <si>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</si>
  <si>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</si>
  <si>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</si>
  <si>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</si>
  <si>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</si>
  <si>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</si>
  <si>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</si>
  <si>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</si>
  <si>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</si>
  <si>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</si>
  <si>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</si>
  <si>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</si>
  <si>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</si>
  <si>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</si>
  <si>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</si>
  <si>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</si>
  <si>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</si>
  <si>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</si>
  <si>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</si>
  <si>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</si>
  <si>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</si>
  <si>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</si>
  <si>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</si>
  <si>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</si>
  <si>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</si>
  <si>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</si>
  <si>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</si>
  <si>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</si>
  <si>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</si>
  <si>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</si>
  <si>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</si>
  <si>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</si>
  <si>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</si>
  <si>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</si>
  <si>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</si>
  <si>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</si>
  <si>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</si>
  <si>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</si>
  <si>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</si>
  <si>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</si>
  <si>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</si>
  <si>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</si>
  <si>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</si>
  <si>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</si>
  <si>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</si>
  <si>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</si>
  <si>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</si>
  <si>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</si>
  <si>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</si>
  <si>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</si>
  <si>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</si>
  <si>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</si>
  <si>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</si>
  <si>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</si>
  <si>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</si>
  <si>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</si>
  <si>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</si>
  <si>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</si>
  <si>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</si>
  <si>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</si>
  <si>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</si>
  <si>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</si>
  <si>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</si>
  <si>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</si>
  <si>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</si>
  <si>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</si>
  <si>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</si>
  <si>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</si>
  <si>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</si>
  <si>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</si>
  <si>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</si>
  <si>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</si>
  <si>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</si>
  <si>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</si>
  <si>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</si>
  <si>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</si>
  <si>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</si>
  <si>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</si>
  <si>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</si>
  <si>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</si>
  <si>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</si>
  <si>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</si>
  <si>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</si>
  <si>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</si>
  <si>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</si>
  <si>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</si>
  <si>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</si>
  <si>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</si>
  <si>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</si>
  <si>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</si>
  <si>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</si>
  <si>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</si>
  <si>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</si>
  <si>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</si>
  <si>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</si>
  <si>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</si>
  <si>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</si>
  <si>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</si>
  <si>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</si>
  <si>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</si>
  <si>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</si>
  <si>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</si>
  <si>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</si>
  <si>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</si>
  <si>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</si>
  <si>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</si>
  <si>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</si>
  <si>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</si>
  <si>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</si>
  <si>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</si>
  <si>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</si>
  <si>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</si>
  <si>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</si>
  <si>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</si>
  <si>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</si>
  <si>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</si>
  <si>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</si>
  <si>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</si>
  <si>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</si>
  <si>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</si>
  <si>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</si>
  <si>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</si>
  <si>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</si>
  <si>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</si>
  <si>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</si>
  <si>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</si>
  <si>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</si>
  <si>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</si>
  <si>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</si>
  <si>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</si>
  <si>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</si>
  <si>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</si>
  <si>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</si>
  <si>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</si>
  <si>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</si>
  <si>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</si>
  <si>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</si>
  <si>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</si>
  <si>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</si>
  <si>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</si>
  <si>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</si>
  <si>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</si>
  <si>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</si>
  <si>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</si>
  <si>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</si>
  <si>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</si>
  <si>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</si>
  <si>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</si>
  <si>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</si>
  <si>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</si>
  <si>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</si>
  <si>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</si>
  <si>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</si>
  <si>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</si>
  <si>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</si>
  <si>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</si>
  <si>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</si>
  <si>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</si>
  <si>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</si>
  <si>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</si>
  <si>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</si>
  <si>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</si>
  <si>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</si>
  <si>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</si>
  <si>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</si>
  <si>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</si>
  <si>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</si>
  <si>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</si>
  <si>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</si>
  <si>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</si>
  <si>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</si>
  <si>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</si>
  <si>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</si>
  <si>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</si>
  <si>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</si>
  <si>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</si>
  <si>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</si>
  <si>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</si>
  <si>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</si>
  <si>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</si>
  <si>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</si>
  <si>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</si>
  <si>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</si>
  <si>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</si>
  <si>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</si>
  <si>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</si>
  <si>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</si>
  <si>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</si>
  <si>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</si>
  <si>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</si>
  <si>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</si>
  <si>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</si>
  <si>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</si>
  <si>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</si>
  <si>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</si>
  <si>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</si>
  <si>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</si>
  <si>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</si>
  <si>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</si>
  <si>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</si>
  <si>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</si>
  <si>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</si>
  <si>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</si>
  <si>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</si>
  <si>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</si>
  <si>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</si>
  <si>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</si>
  <si>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</si>
  <si>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</si>
  <si>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</si>
  <si>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</si>
  <si>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</si>
  <si>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</si>
  <si>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</si>
  <si>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</si>
  <si>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</si>
  <si>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</si>
  <si>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</si>
  <si>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</si>
  <si>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</si>
  <si>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</si>
  <si>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</si>
  <si>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</si>
  <si>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</si>
  <si>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</si>
  <si>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</si>
  <si>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</si>
  <si>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</si>
  <si>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</si>
  <si>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</si>
  <si>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</si>
  <si>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</si>
  <si>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</si>
  <si>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</si>
  <si>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</si>
  <si>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</si>
  <si>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</si>
  <si>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</si>
  <si>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</si>
  <si>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</si>
  <si>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</si>
  <si>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</si>
  <si>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</si>
  <si>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</si>
  <si>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</si>
  <si>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</si>
  <si>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</si>
  <si>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</si>
  <si>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</si>
  <si>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</si>
  <si>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</si>
  <si>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</si>
  <si>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</si>
  <si>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</si>
  <si>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</si>
  <si>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</si>
  <si>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</si>
  <si>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</si>
  <si>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</si>
  <si>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</si>
  <si>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</si>
  <si>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</si>
  <si>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</si>
  <si>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</si>
  <si>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</si>
  <si>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</si>
  <si>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</si>
  <si>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</si>
  <si>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</si>
  <si>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</si>
  <si>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</si>
  <si>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</si>
  <si>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</si>
  <si>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</si>
  <si>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</si>
  <si>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</si>
  <si>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</si>
  <si>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</si>
  <si>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</si>
  <si>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</si>
  <si>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</si>
  <si>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</si>
  <si>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</si>
  <si>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</si>
  <si>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</si>
  <si>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</si>
  <si>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</si>
  <si>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</si>
  <si>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</si>
  <si>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</si>
  <si>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</si>
  <si>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</si>
  <si>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</si>
  <si>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</si>
  <si>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</si>
  <si>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</si>
  <si>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</si>
  <si>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</si>
  <si>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</si>
  <si>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</si>
  <si>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</si>
  <si>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</si>
  <si>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</si>
  <si>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</si>
  <si>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</si>
  <si>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</si>
  <si>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</si>
  <si>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</si>
  <si>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</si>
  <si>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</si>
  <si>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</si>
  <si>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</si>
  <si>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</si>
  <si>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</si>
  <si>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</si>
  <si>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</si>
  <si>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</si>
  <si>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</si>
  <si>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</si>
  <si>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</si>
  <si>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</si>
  <si>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</si>
  <si>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</si>
  <si>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</si>
  <si>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</si>
  <si>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</si>
  <si>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</si>
  <si>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</si>
  <si>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</si>
  <si>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</si>
  <si>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</si>
  <si>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</si>
  <si>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</si>
  <si>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</si>
  <si>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</si>
  <si>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</si>
  <si>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</si>
  <si>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</si>
  <si>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</si>
  <si>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</si>
  <si>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</si>
  <si>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</si>
  <si>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</si>
  <si>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</si>
  <si>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</si>
  <si>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</si>
  <si>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</si>
  <si>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</si>
  <si>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</si>
  <si>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</si>
  <si>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</si>
  <si>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</si>
  <si>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</si>
  <si>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</si>
  <si>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</si>
  <si>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</si>
  <si>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</si>
  <si>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</si>
  <si>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</si>
  <si>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</si>
  <si>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</si>
  <si>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</si>
  <si>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</si>
  <si>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</si>
  <si>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</si>
  <si>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</si>
  <si>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</si>
  <si>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</si>
  <si>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</si>
  <si>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</si>
  <si>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</si>
  <si>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</si>
  <si>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</si>
  <si>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</si>
  <si>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</si>
  <si>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</si>
  <si>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</si>
  <si>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</si>
  <si>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</si>
  <si>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</si>
  <si>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</si>
  <si>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</si>
  <si>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</si>
  <si>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</si>
  <si>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</si>
  <si>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</si>
  <si>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</si>
  <si>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</si>
  <si>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</si>
  <si>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</si>
  <si>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</si>
  <si>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</si>
  <si>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</si>
  <si>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</si>
  <si>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</si>
  <si>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</si>
  <si>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</si>
  <si>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</si>
  <si>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</si>
  <si>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</si>
  <si>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</si>
  <si>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</si>
  <si>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</si>
  <si>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</si>
  <si>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</si>
  <si>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</si>
  <si>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</si>
  <si>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</si>
  <si>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</si>
  <si>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</si>
  <si>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</si>
  <si>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</si>
  <si>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</si>
  <si>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</si>
  <si>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</si>
  <si>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</si>
  <si>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</si>
  <si>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</si>
  <si>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</si>
  <si>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</si>
  <si>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</si>
  <si>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</si>
  <si>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</si>
  <si>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</si>
  <si>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</si>
  <si>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</si>
  <si>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</si>
  <si>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</si>
  <si>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</si>
  <si>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</si>
  <si>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</si>
  <si>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</si>
  <si>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</si>
  <si>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</si>
  <si>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</si>
  <si>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</si>
  <si>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</si>
  <si>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</si>
  <si>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</si>
  <si>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</si>
  <si>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</si>
  <si>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</si>
  <si>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</si>
  <si>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</si>
  <si>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</si>
  <si>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</si>
  <si>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</si>
  <si>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</si>
  <si>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</si>
  <si>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</si>
  <si>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</si>
  <si>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</si>
  <si>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</si>
  <si>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</si>
  <si>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</si>
  <si>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</si>
  <si>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</si>
  <si>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</si>
  <si>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</si>
  <si>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</si>
  <si>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</si>
  <si>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</si>
  <si>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</si>
  <si>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</si>
  <si>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</si>
  <si>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</si>
  <si>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</si>
  <si>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</si>
  <si>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</si>
  <si>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</si>
  <si>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</si>
  <si>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</si>
  <si>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</si>
  <si>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</si>
  <si>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</si>
  <si>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</si>
  <si>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</si>
  <si>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</si>
  <si>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</si>
  <si>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</si>
  <si>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</si>
  <si>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</si>
  <si>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</si>
  <si>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</si>
  <si>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</si>
  <si>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</si>
  <si>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</si>
  <si>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</si>
  <si>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</si>
  <si>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</si>
  <si>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</si>
  <si>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</si>
  <si>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</si>
  <si>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</si>
  <si>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</si>
  <si>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</si>
  <si>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</si>
  <si>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</si>
  <si>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</si>
  <si>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</si>
  <si>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</si>
  <si>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</si>
  <si>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</si>
  <si>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</si>
  <si>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</si>
  <si>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</si>
  <si>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</si>
  <si>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</si>
  <si>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</si>
  <si>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</si>
  <si>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</si>
  <si>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</si>
  <si>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</si>
  <si>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</si>
  <si>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</si>
  <si>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</si>
  <si>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</si>
  <si>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</si>
  <si>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</si>
  <si>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</si>
  <si>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</si>
  <si>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</si>
  <si>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</si>
  <si>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</si>
  <si>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</si>
  <si>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</si>
  <si>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</si>
  <si>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</si>
  <si>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</si>
  <si>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</si>
  <si>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</si>
  <si>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</si>
  <si>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</si>
  <si>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</si>
  <si>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</si>
  <si>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</si>
  <si>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</si>
  <si>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</si>
  <si>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</si>
  <si>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</si>
  <si>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</si>
  <si>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</si>
  <si>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</si>
  <si>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</si>
  <si>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</si>
  <si>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</si>
  <si>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</si>
  <si>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</si>
  <si>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</si>
  <si>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</si>
  <si>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</si>
  <si>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</si>
  <si>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</si>
  <si>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</si>
  <si>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</si>
  <si>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</si>
  <si>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</si>
  <si>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</si>
  <si>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</si>
  <si>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</si>
  <si>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</si>
  <si>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</si>
  <si>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</si>
  <si>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</si>
  <si>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</si>
  <si>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</si>
  <si>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</si>
  <si>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</si>
  <si>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</si>
  <si>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</si>
  <si>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</si>
  <si>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</si>
  <si>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</si>
  <si>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</si>
  <si>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</si>
  <si>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</si>
  <si>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</si>
  <si>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</si>
  <si>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</si>
  <si>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</si>
  <si>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</si>
  <si>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</si>
  <si>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</si>
  <si>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</si>
  <si>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</si>
  <si>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</si>
  <si>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</si>
  <si>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</si>
  <si>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</si>
  <si>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</si>
  <si>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</si>
  <si>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</si>
  <si>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</si>
  <si>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</si>
  <si>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</si>
  <si>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</si>
  <si>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</si>
  <si>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</si>
  <si>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</si>
  <si>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</si>
  <si>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</si>
  <si>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</si>
  <si>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</si>
  <si>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</si>
  <si>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</si>
  <si>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</si>
  <si>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</si>
  <si>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</si>
  <si>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</si>
  <si>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</si>
  <si>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</si>
  <si>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</si>
  <si>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</si>
  <si>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</si>
  <si>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</si>
  <si>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</si>
  <si>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</si>
  <si>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</si>
  <si>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</si>
  <si>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</si>
  <si>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</si>
  <si>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</si>
  <si>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</si>
  <si>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</si>
  <si>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</si>
  <si>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</si>
  <si>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</si>
  <si>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</si>
  <si>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</si>
  <si>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</si>
  <si>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</si>
  <si>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</si>
  <si>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</si>
  <si>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</si>
  <si>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</si>
  <si>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</si>
  <si>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</si>
  <si>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</si>
  <si>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</si>
  <si>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</si>
  <si>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</si>
  <si>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</si>
  <si>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</si>
  <si>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</si>
  <si>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</si>
  <si>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</si>
  <si>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</si>
  <si>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</si>
  <si>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</si>
  <si>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</si>
  <si>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</si>
  <si>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</si>
  <si>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</si>
  <si>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</si>
  <si>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</si>
  <si>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</si>
  <si>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</si>
  <si>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</si>
  <si>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</si>
  <si>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</si>
  <si>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</si>
  <si>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</si>
  <si>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</si>
  <si>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</si>
  <si>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</si>
  <si>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</si>
  <si>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</si>
  <si>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</si>
  <si>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</si>
  <si>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</si>
  <si>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</si>
  <si>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</si>
  <si>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</si>
  <si>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</si>
  <si>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</si>
  <si>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</si>
  <si>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</si>
  <si>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</si>
  <si>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</si>
  <si>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</si>
  <si>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</si>
  <si>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</si>
  <si>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</si>
  <si>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</si>
  <si>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</si>
  <si>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</si>
  <si>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</si>
  <si>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</si>
  <si>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</si>
  <si>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</si>
  <si>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</si>
  <si>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</si>
  <si>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</si>
  <si>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</si>
  <si>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</si>
  <si>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</si>
  <si>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</si>
  <si>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</si>
  <si>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</si>
  <si>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</si>
  <si>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</si>
  <si>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</si>
  <si>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</si>
  <si>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</si>
  <si>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</si>
  <si>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</si>
  <si>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</si>
  <si>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</si>
  <si>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</si>
  <si>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</si>
  <si>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</si>
  <si>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</si>
  <si>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</si>
  <si>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</si>
  <si>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</si>
  <si>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</si>
  <si>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</si>
  <si>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</si>
  <si>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</si>
  <si>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</si>
  <si>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</si>
  <si>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</si>
  <si>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</si>
  <si>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</si>
  <si>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</si>
  <si>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</si>
  <si>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</si>
  <si>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</si>
  <si>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</si>
  <si>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</si>
  <si>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</si>
  <si>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</si>
  <si>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</si>
  <si>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</si>
  <si>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</si>
  <si>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</si>
  <si>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</si>
  <si>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</si>
  <si>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</si>
  <si>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</si>
  <si>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</si>
  <si>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</si>
  <si>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</si>
  <si>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</si>
  <si>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</si>
  <si>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</si>
  <si>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</si>
  <si>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</si>
  <si>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</si>
  <si>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</si>
  <si>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</si>
  <si>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</si>
  <si>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</si>
  <si>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</si>
  <si>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</si>
  <si>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</si>
  <si>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</si>
  <si>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</si>
  <si>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</si>
  <si>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</si>
  <si>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</si>
  <si>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</si>
  <si>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</si>
  <si>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</si>
  <si>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</si>
  <si>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</si>
  <si>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</si>
  <si>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</si>
  <si>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</si>
  <si>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</si>
  <si>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</si>
  <si>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</si>
  <si>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</si>
  <si>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</si>
  <si>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</si>
  <si>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</si>
  <si>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</si>
  <si>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</si>
  <si>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</si>
  <si>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</si>
  <si>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</si>
  <si>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</si>
  <si>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</si>
  <si>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</si>
  <si>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</si>
  <si>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</si>
  <si>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</si>
  <si>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</si>
  <si>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</si>
  <si>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</si>
  <si>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</si>
  <si>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</si>
  <si>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</si>
  <si>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</si>
  <si>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</si>
  <si>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</si>
  <si>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</si>
  <si>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</si>
  <si>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</si>
  <si>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</si>
  <si>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</si>
  <si>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</si>
  <si>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</si>
  <si>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</si>
  <si>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</si>
  <si>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</si>
  <si>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</si>
  <si>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</si>
  <si>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</si>
  <si>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</si>
  <si>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</si>
  <si>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</si>
  <si>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</si>
  <si>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</si>
  <si>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</si>
  <si>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</si>
  <si>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</si>
  <si>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</si>
  <si>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</si>
  <si>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</si>
  <si>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</si>
  <si>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</si>
  <si>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</si>
  <si>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</si>
  <si>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</si>
  <si>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</si>
  <si>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</si>
  <si>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</si>
  <si>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</si>
  <si>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</si>
  <si>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</si>
  <si>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</si>
  <si>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</si>
  <si>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</si>
  <si>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</si>
  <si>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</si>
  <si>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</si>
  <si>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</si>
  <si>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</si>
  <si>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</si>
  <si>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</si>
  <si>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</si>
  <si>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</si>
  <si>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</si>
  <si>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</si>
  <si>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</si>
  <si>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</si>
  <si>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</si>
  <si>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</si>
  <si>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</si>
  <si>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</si>
  <si>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</si>
  <si>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</si>
  <si>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</si>
  <si>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</si>
  <si>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</si>
  <si>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</si>
  <si>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</si>
  <si>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</si>
  <si>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</si>
  <si>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</si>
  <si>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</si>
  <si>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</si>
  <si>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</si>
  <si>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</si>
  <si>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</si>
  <si>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</si>
  <si>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</si>
  <si>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</si>
  <si>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</si>
  <si>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</si>
  <si>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</si>
  <si>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</si>
  <si>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</si>
  <si>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</si>
  <si>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</si>
  <si>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</si>
  <si>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</si>
  <si>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</si>
  <si>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</si>
  <si>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</si>
  <si>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</si>
  <si>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</si>
  <si>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</si>
  <si>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</si>
  <si>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</si>
  <si>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</si>
  <si>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</si>
  <si>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</si>
  <si>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</si>
  <si>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</si>
  <si>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</si>
  <si>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</si>
  <si>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</si>
  <si>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</si>
  <si>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</si>
  <si>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</si>
  <si>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</si>
  <si>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</si>
  <si>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</si>
  <si>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</si>
  <si>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</si>
  <si>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</si>
  <si>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</si>
  <si>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</si>
  <si>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</si>
  <si>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</si>
  <si>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</si>
  <si>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</si>
  <si>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</si>
  <si>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</si>
  <si>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</si>
  <si>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</si>
  <si>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</si>
  <si>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</si>
  <si>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</si>
  <si>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</si>
  <si>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</si>
  <si>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</si>
  <si>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</si>
  <si>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</si>
  <si>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</si>
  <si>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</si>
  <si>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</si>
  <si>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</si>
  <si>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</si>
  <si>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</si>
  <si>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</si>
  <si>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</si>
  <si>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</si>
  <si>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</si>
  <si>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</si>
  <si>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</si>
  <si>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</si>
  <si>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</si>
  <si>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</si>
  <si>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</si>
  <si>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</si>
  <si>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</si>
  <si>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</si>
  <si>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</si>
  <si>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</si>
  <si>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</si>
  <si>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</si>
  <si>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</si>
  <si>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</si>
  <si>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</si>
  <si>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</si>
  <si>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</si>
  <si>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</si>
  <si>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</si>
  <si>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</si>
  <si>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</si>
  <si>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</si>
  <si>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</si>
  <si>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</si>
  <si>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</si>
  <si>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</si>
  <si>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</si>
  <si>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</si>
  <si>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</si>
  <si>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</si>
  <si>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</si>
  <si>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</si>
  <si>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</si>
  <si>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</si>
  <si>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</si>
  <si>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</si>
  <si>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</si>
  <si>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</si>
  <si>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</si>
  <si>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</si>
  <si>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</si>
  <si>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</si>
  <si>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</si>
  <si>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</si>
  <si>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</si>
  <si>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</si>
  <si>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</si>
  <si>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</si>
  <si>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</si>
  <si>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</si>
  <si>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</si>
  <si>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</si>
  <si>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</si>
  <si>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</si>
  <si>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</si>
  <si>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</si>
  <si>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</si>
  <si>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</si>
  <si>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</si>
  <si>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</si>
  <si>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</si>
  <si>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</si>
  <si>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</si>
  <si>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</si>
  <si>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</si>
  <si>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</si>
  <si>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</si>
  <si>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</si>
  <si>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</si>
  <si>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</si>
  <si>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</si>
  <si>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</si>
  <si>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</si>
  <si>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</si>
  <si>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</si>
  <si>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</si>
  <si>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</si>
  <si>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</si>
  <si>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</si>
  <si>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</si>
  <si>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</si>
  <si>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</si>
  <si>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</si>
  <si>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</si>
  <si>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</si>
  <si>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</si>
  <si>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</si>
  <si>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</si>
  <si>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</si>
  <si>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</si>
  <si>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</si>
  <si>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</si>
  <si>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</si>
  <si>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</si>
  <si>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</si>
  <si>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</si>
  <si>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</si>
  <si>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</si>
  <si>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</si>
  <si>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</si>
  <si>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</si>
  <si>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</si>
  <si>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</si>
  <si>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</si>
  <si>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</si>
  <si>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</si>
  <si>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</si>
  <si>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</si>
  <si>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</si>
  <si>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</si>
  <si>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</si>
  <si>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</si>
  <si>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</si>
  <si>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</si>
  <si>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</si>
  <si>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</si>
  <si>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</si>
  <si>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</si>
  <si>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</si>
  <si>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</si>
  <si>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</si>
  <si>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</si>
  <si>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</si>
  <si>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</si>
  <si>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</si>
  <si>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</si>
  <si>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</si>
  <si>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</si>
  <si>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</si>
  <si>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</si>
  <si>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</si>
  <si>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</si>
  <si>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</si>
  <si>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</si>
  <si>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</si>
  <si>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</si>
  <si>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</si>
  <si>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</si>
  <si>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</si>
  <si>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</si>
  <si>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</si>
  <si>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</si>
  <si>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</si>
  <si>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</si>
  <si>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</si>
  <si>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</si>
  <si>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</si>
  <si>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</si>
  <si>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</si>
  <si>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</si>
  <si>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</si>
  <si>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</si>
  <si>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</si>
  <si>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</si>
  <si>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</si>
  <si>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</si>
  <si>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</si>
  <si>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</si>
  <si>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</si>
  <si>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</si>
  <si>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</si>
  <si>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</si>
  <si>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</si>
  <si>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</si>
  <si>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</si>
  <si>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</si>
  <si>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</si>
  <si>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</si>
  <si>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</si>
  <si>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</si>
  <si>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</si>
  <si>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</si>
  <si>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</si>
  <si>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</si>
  <si>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</si>
  <si>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</si>
  <si>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</si>
  <si>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</si>
  <si>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</si>
  <si>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</si>
  <si>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</si>
  <si>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</si>
  <si>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</si>
  <si>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</si>
  <si>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</si>
  <si>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</si>
  <si>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</si>
  <si>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</si>
  <si>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</si>
  <si>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</si>
  <si>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</si>
  <si>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</si>
  <si>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</si>
  <si>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</si>
  <si>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</si>
  <si>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</si>
  <si>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</si>
  <si>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</si>
  <si>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</si>
  <si>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</si>
  <si>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</si>
  <si>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</si>
  <si>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</si>
  <si>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</si>
  <si>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</si>
  <si>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</si>
  <si>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</si>
  <si>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</si>
  <si>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</si>
  <si>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</si>
  <si>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</si>
  <si>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</si>
  <si>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</si>
  <si>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</si>
  <si>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</si>
  <si>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</si>
  <si>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</si>
  <si>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</si>
  <si>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</si>
  <si>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</si>
  <si>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</si>
  <si>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</si>
  <si>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</si>
  <si>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</si>
  <si>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</si>
  <si>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</si>
  <si>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</si>
  <si>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</si>
  <si>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</si>
  <si>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</si>
  <si>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</si>
  <si>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</si>
  <si>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</si>
  <si>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</si>
  <si>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</si>
  <si>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</si>
  <si>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</si>
  <si>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</si>
  <si>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</si>
  <si>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</si>
  <si>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</si>
  <si>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</si>
  <si>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</si>
  <si>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</si>
  <si>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</si>
  <si>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</si>
  <si>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</si>
  <si>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</si>
  <si>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</si>
  <si>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</si>
  <si>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</si>
  <si>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</si>
  <si>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</si>
  <si>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</si>
  <si>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</si>
  <si>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</si>
  <si>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</si>
  <si>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</si>
  <si>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</si>
  <si>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</si>
  <si>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</si>
  <si>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</si>
  <si>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</si>
  <si>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</si>
  <si>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</si>
  <si>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</si>
  <si>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</si>
  <si>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</si>
  <si>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</si>
  <si>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</si>
  <si>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</si>
  <si>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</si>
  <si>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</si>
  <si>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</si>
  <si>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</si>
  <si>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</si>
  <si>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</si>
  <si>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</si>
  <si>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</si>
  <si>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</si>
  <si>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</si>
  <si>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</si>
  <si>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</si>
  <si>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</si>
  <si>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</si>
  <si>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</si>
  <si>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</si>
  <si>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</si>
  <si>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</si>
  <si>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</si>
  <si>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</si>
  <si>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</si>
  <si>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</si>
  <si>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</si>
  <si>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</si>
  <si>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</si>
  <si>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</si>
  <si>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</si>
  <si>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</si>
  <si>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</si>
  <si>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</si>
  <si>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</si>
  <si>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</si>
  <si>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</si>
  <si>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</si>
  <si>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</si>
  <si>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</si>
  <si>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</si>
  <si>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</si>
  <si>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</si>
  <si>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</si>
  <si>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</si>
  <si>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</si>
  <si>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</si>
  <si>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</si>
  <si>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</si>
  <si>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</si>
  <si>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</si>
  <si>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</si>
  <si>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</si>
  <si>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</si>
  <si>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</si>
  <si>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</si>
  <si>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</si>
  <si>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</si>
  <si>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</si>
  <si>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</si>
  <si>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</si>
  <si>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</si>
  <si>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</si>
  <si>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</si>
  <si>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</si>
  <si>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</si>
  <si>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</si>
  <si>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</si>
  <si>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</si>
  <si>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</si>
  <si>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</si>
  <si>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</si>
  <si>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</si>
  <si>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</si>
  <si>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</si>
  <si>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</si>
  <si>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</si>
  <si>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</si>
  <si>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</si>
  <si>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</si>
  <si>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</si>
  <si>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</si>
  <si>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</si>
  <si>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</si>
  <si>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</si>
  <si>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</si>
  <si>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</si>
  <si>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</si>
  <si>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</si>
  <si>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</si>
  <si>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</si>
  <si>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</si>
  <si>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</si>
  <si>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</si>
  <si>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</si>
  <si>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</si>
  <si>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</si>
  <si>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</si>
  <si>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</si>
  <si>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</si>
  <si>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</si>
  <si>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</si>
  <si>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</si>
  <si>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</si>
  <si>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</si>
  <si>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</si>
  <si>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</si>
  <si>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</si>
  <si>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</si>
  <si>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</si>
  <si>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</si>
  <si>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</si>
  <si>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</si>
  <si>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</si>
  <si>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</si>
  <si>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</si>
  <si>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</si>
  <si>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</si>
  <si>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</si>
  <si>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</si>
  <si>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</si>
  <si>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</si>
  <si>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</si>
  <si>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</si>
  <si>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</si>
  <si>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</si>
  <si>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</si>
  <si>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</si>
  <si>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</si>
  <si>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</si>
  <si>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</si>
  <si>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</si>
  <si>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</si>
  <si>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</si>
  <si>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</si>
  <si>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</si>
  <si>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</si>
  <si>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</si>
  <si>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</si>
  <si>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</si>
  <si>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</si>
  <si>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</si>
  <si>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</si>
  <si>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</si>
  <si>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</si>
  <si>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</si>
  <si>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</si>
  <si>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</si>
  <si>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</si>
  <si>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</si>
  <si>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</si>
  <si>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</si>
  <si>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</si>
  <si>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</si>
  <si>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</si>
  <si>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</si>
  <si>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</si>
  <si>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</si>
  <si>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</si>
  <si>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</si>
  <si>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</si>
  <si>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</si>
  <si>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</si>
  <si>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</si>
  <si>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</si>
  <si>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</si>
  <si>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</si>
  <si>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</si>
  <si>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</si>
  <si>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</si>
  <si>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</si>
  <si>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</si>
  <si>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</si>
  <si>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</si>
  <si>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</si>
  <si>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</si>
  <si>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</si>
  <si>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</si>
  <si>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</si>
  <si>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</si>
  <si>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</si>
  <si>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</si>
  <si>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</si>
  <si>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</si>
  <si>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</si>
  <si>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</si>
  <si>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</si>
  <si>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</si>
  <si>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</si>
  <si>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</si>
  <si>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</si>
  <si>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</si>
  <si>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</si>
  <si>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</si>
  <si>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</si>
  <si>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</si>
  <si>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</si>
  <si>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</si>
  <si>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</si>
  <si>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</si>
  <si>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</si>
  <si>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</si>
  <si>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</si>
  <si>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</si>
  <si>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</si>
  <si>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</si>
  <si>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</si>
  <si>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</si>
  <si>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</si>
  <si>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</si>
  <si>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</si>
  <si>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</si>
  <si>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</si>
  <si>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</si>
  <si>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</si>
  <si>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</si>
  <si>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</si>
  <si>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</si>
  <si>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</si>
  <si>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</si>
  <si>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</si>
  <si>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</si>
  <si>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</si>
  <si>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</si>
  <si>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</si>
  <si>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</si>
  <si>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</si>
  <si>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</si>
  <si>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</si>
  <si>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</si>
  <si>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</si>
  <si>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</si>
  <si>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</si>
  <si>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</si>
  <si>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</si>
  <si>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</si>
  <si>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</si>
  <si>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</si>
  <si>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</si>
  <si>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</si>
  <si>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</si>
  <si>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</si>
  <si>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</si>
  <si>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</si>
  <si>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</si>
  <si>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</si>
  <si>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</si>
  <si>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</si>
  <si>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</si>
  <si>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</si>
  <si>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</si>
  <si>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</si>
  <si>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</si>
  <si>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</si>
  <si>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</si>
  <si>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</si>
  <si>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</si>
  <si>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</si>
  <si>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</si>
  <si>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</si>
  <si>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</si>
  <si>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</si>
  <si>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</si>
  <si>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</si>
  <si>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</si>
  <si>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</si>
  <si>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</si>
  <si>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</si>
  <si>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</si>
  <si>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</si>
  <si>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</si>
  <si>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</si>
  <si>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</si>
  <si>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</si>
  <si>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</si>
  <si>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</si>
  <si>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</si>
  <si>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</si>
  <si>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</si>
  <si>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</si>
  <si>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</si>
  <si>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</si>
  <si>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</si>
  <si>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</si>
  <si>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</si>
  <si>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</si>
  <si>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</si>
  <si>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</si>
  <si>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</si>
  <si>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</si>
  <si>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</si>
  <si>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</si>
  <si>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</si>
  <si>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</si>
  <si>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</si>
  <si>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</si>
  <si>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</si>
  <si>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</si>
  <si>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</si>
  <si>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</si>
  <si>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</si>
  <si>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</si>
  <si>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</si>
  <si>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</si>
  <si>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</si>
  <si>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</si>
  <si>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</si>
  <si>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</si>
  <si>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</si>
  <si>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</si>
  <si>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</si>
  <si>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</si>
  <si>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</si>
  <si>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</si>
  <si>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</si>
  <si>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</si>
  <si>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</si>
  <si>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</si>
  <si>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</si>
  <si>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</si>
  <si>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</si>
  <si>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</si>
  <si>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</si>
  <si>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</si>
  <si>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</si>
  <si>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</si>
  <si>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</si>
  <si>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</si>
  <si>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</si>
  <si>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</si>
  <si>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</si>
  <si>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</si>
  <si>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</si>
  <si>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</si>
  <si>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</si>
  <si>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</si>
  <si>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</si>
  <si>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</si>
  <si>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</si>
  <si>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</si>
  <si>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</si>
  <si>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</si>
  <si>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</si>
  <si>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</si>
  <si>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</si>
  <si>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</si>
  <si>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</si>
  <si>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</si>
  <si>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</si>
  <si>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</si>
  <si>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</si>
  <si>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</si>
  <si>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</si>
  <si>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</si>
  <si>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</si>
  <si>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</si>
  <si>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</si>
  <si>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</si>
  <si>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</si>
  <si>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</si>
  <si>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</si>
  <si>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</si>
  <si>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</si>
  <si>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</si>
  <si>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</si>
  <si>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</si>
  <si>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</si>
  <si>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</si>
  <si>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</si>
  <si>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</si>
  <si>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</si>
  <si>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</si>
  <si>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</si>
  <si>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</si>
  <si>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</si>
  <si>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</si>
  <si>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</si>
  <si>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</si>
  <si>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</si>
  <si>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</si>
  <si>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</si>
  <si>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</si>
  <si>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</si>
  <si>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</si>
  <si>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</si>
  <si>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</si>
  <si>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</si>
  <si>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</si>
  <si>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</si>
  <si>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</si>
  <si>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</si>
  <si>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</si>
  <si>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</si>
  <si>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</si>
  <si>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</si>
  <si>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</si>
  <si>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</si>
  <si>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</si>
  <si>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</si>
  <si>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</si>
  <si>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</si>
  <si>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</si>
  <si>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</si>
  <si>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</si>
  <si>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</si>
  <si>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</si>
  <si>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</si>
  <si>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</si>
  <si>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</si>
  <si>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</si>
  <si>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</si>
  <si>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</si>
  <si>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</si>
  <si>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</si>
  <si>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</si>
  <si>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</si>
  <si>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</si>
  <si>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</si>
  <si>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</si>
  <si>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</si>
  <si>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</si>
  <si>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</si>
  <si>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</si>
  <si>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</si>
  <si>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</si>
  <si>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</si>
  <si>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</si>
  <si>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</si>
  <si>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</si>
  <si>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</si>
  <si>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</si>
  <si>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</si>
  <si>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</si>
  <si>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</si>
  <si>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</si>
  <si>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</si>
  <si>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</si>
  <si>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</si>
  <si>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</si>
  <si>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</si>
  <si>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</si>
  <si>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</si>
  <si>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</si>
  <si>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</si>
  <si>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</si>
  <si>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</si>
  <si>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</si>
  <si>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</si>
  <si>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</si>
  <si>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</si>
  <si>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</si>
  <si>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</si>
  <si>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</si>
  <si>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</si>
  <si>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</si>
  <si>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</si>
  <si>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</si>
  <si>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</si>
  <si>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</si>
  <si>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</si>
  <si>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</si>
  <si>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</si>
  <si>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</si>
  <si>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</si>
  <si>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</si>
  <si>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</si>
  <si>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</si>
  <si>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</si>
  <si>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</si>
  <si>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</si>
  <si>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</si>
  <si>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</si>
  <si>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</si>
  <si>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</si>
  <si>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</si>
  <si>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</si>
  <si>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</si>
  <si>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</si>
  <si>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</si>
  <si>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</si>
  <si>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</si>
  <si>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</si>
  <si>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</si>
  <si>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</si>
  <si>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</si>
  <si>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</si>
  <si>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</si>
  <si>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</si>
  <si>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</si>
  <si>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</si>
  <si>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</si>
  <si>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</si>
  <si>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</si>
  <si>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</si>
  <si>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</si>
  <si>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</si>
  <si>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</si>
  <si>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</si>
  <si>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</si>
  <si>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</si>
  <si>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</si>
  <si>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</si>
  <si>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</si>
  <si>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</si>
  <si>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</si>
  <si>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</si>
  <si>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</si>
  <si>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</si>
  <si>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</si>
  <si>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</si>
  <si>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</si>
  <si>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</si>
  <si>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</si>
  <si>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</si>
  <si>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</si>
  <si>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</si>
  <si>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</si>
  <si>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</si>
  <si>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</si>
  <si>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</si>
  <si>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</si>
  <si>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</si>
  <si>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</si>
  <si>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</si>
  <si>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</si>
  <si>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</si>
  <si>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</si>
  <si>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</si>
  <si>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</si>
  <si>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</si>
  <si>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</si>
  <si>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</si>
  <si>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</si>
  <si>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</si>
  <si>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</si>
  <si>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</si>
  <si>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</si>
  <si>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</si>
  <si>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</si>
  <si>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</si>
  <si>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</si>
  <si>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</si>
  <si>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</si>
  <si>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</si>
  <si>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</si>
  <si>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</si>
  <si>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</si>
  <si>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</si>
  <si>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</si>
  <si>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</si>
  <si>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</si>
  <si>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</si>
  <si>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</si>
  <si>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</si>
  <si>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</si>
  <si>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</si>
  <si>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</si>
  <si>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</si>
  <si>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</si>
  <si>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</si>
  <si>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</si>
  <si>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</si>
  <si>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</si>
  <si>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</si>
  <si>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</si>
  <si>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</si>
  <si>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</si>
  <si>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</si>
  <si>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</si>
  <si>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</si>
  <si>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</si>
  <si>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</si>
  <si>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</si>
  <si>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</si>
  <si>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</si>
  <si>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</si>
  <si>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</si>
  <si>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</si>
  <si>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</si>
  <si>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</si>
  <si>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</si>
  <si>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</si>
  <si>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</si>
  <si>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</si>
  <si>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</si>
  <si>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</si>
  <si>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</si>
  <si>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</si>
  <si>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</si>
  <si>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</si>
  <si>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</si>
  <si>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</si>
  <si>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</si>
  <si>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</si>
  <si>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</si>
  <si>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</si>
  <si>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</si>
  <si>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</si>
  <si>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</si>
  <si>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</si>
  <si>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</si>
  <si>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</si>
  <si>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</si>
  <si>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</si>
  <si>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</si>
  <si>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</si>
  <si>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</si>
  <si>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</si>
  <si>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</si>
  <si>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</si>
  <si>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</si>
  <si>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</si>
  <si>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</si>
  <si>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</si>
  <si>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</si>
  <si>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</si>
  <si>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</si>
  <si>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</si>
  <si>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</si>
  <si>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</si>
  <si>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</si>
  <si>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</si>
  <si>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</si>
  <si>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</si>
  <si>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</si>
  <si>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</si>
  <si>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</si>
  <si>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</si>
  <si>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</si>
  <si>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</si>
  <si>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</si>
  <si>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</si>
  <si>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</si>
  <si>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</si>
  <si>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</si>
  <si>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</si>
  <si>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</si>
  <si>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</si>
  <si>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</si>
  <si>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</si>
  <si>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</si>
  <si>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</si>
  <si>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</si>
  <si>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</si>
  <si>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</si>
  <si>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</si>
  <si>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</si>
  <si>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</si>
  <si>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</si>
  <si>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</si>
  <si>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</si>
  <si>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</si>
  <si>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</si>
  <si>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</si>
  <si>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</si>
  <si>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</si>
  <si>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</si>
  <si>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</si>
  <si>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</si>
  <si>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</si>
  <si>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</si>
  <si>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</si>
  <si>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</si>
  <si>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</si>
  <si>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</si>
  <si>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</si>
  <si>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</si>
  <si>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</si>
  <si>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</si>
  <si>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</si>
  <si>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</si>
  <si>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</si>
  <si>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</si>
  <si>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</si>
  <si>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</si>
  <si>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</si>
  <si>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</si>
  <si>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</si>
  <si>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</si>
  <si>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</si>
  <si>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</si>
  <si>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</si>
  <si>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</si>
  <si>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</si>
  <si>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</si>
  <si>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</si>
  <si>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</si>
  <si>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</si>
  <si>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</si>
  <si>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</si>
  <si>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</si>
  <si>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</si>
  <si>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</si>
  <si>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</si>
  <si>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</si>
  <si>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</si>
  <si>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</si>
  <si>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</si>
  <si>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</si>
  <si>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</si>
  <si>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</si>
  <si>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</si>
  <si>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</si>
  <si>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</si>
  <si>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</si>
  <si>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</si>
  <si>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</si>
  <si>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</si>
  <si>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</si>
  <si>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</si>
  <si>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</si>
  <si>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</si>
  <si>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</si>
  <si>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</si>
  <si>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</si>
  <si>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</si>
  <si>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</si>
  <si>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</si>
  <si>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</si>
  <si>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</si>
  <si>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</si>
  <si>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</si>
  <si>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</si>
  <si>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</si>
  <si>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</si>
  <si>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</si>
  <si>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</si>
  <si>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</si>
  <si>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</si>
  <si>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</si>
  <si>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</si>
  <si>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</si>
  <si>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</si>
  <si>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</si>
  <si>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</si>
  <si>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</si>
  <si>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</si>
  <si>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</si>
  <si>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</si>
  <si>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</si>
  <si>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</si>
  <si>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</si>
  <si>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</si>
  <si>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</si>
  <si>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</si>
  <si>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</si>
  <si>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</si>
  <si>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</si>
  <si>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</si>
  <si>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</si>
  <si>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</si>
  <si>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</si>
  <si>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</si>
  <si>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</si>
  <si>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</si>
  <si>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</si>
  <si>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</si>
  <si>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</si>
  <si>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</si>
  <si>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</si>
  <si>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</si>
  <si>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</si>
  <si>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</si>
  <si>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</si>
  <si>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</si>
  <si>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</si>
  <si>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</si>
  <si>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</si>
  <si>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</si>
  <si>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</si>
  <si>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</si>
  <si>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</si>
  <si>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</si>
  <si>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</si>
  <si>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</si>
  <si>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</si>
  <si>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</si>
  <si>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</si>
  <si>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</si>
  <si>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</si>
  <si>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</si>
  <si>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</si>
  <si>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</si>
  <si>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</si>
  <si>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</si>
  <si>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</si>
  <si>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</si>
  <si>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</si>
  <si>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</si>
  <si>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</si>
  <si>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</si>
  <si>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</si>
  <si>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</si>
  <si>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</si>
  <si>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</si>
  <si>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</si>
  <si>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</si>
  <si>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</si>
  <si>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</si>
  <si>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</si>
  <si>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</si>
  <si>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</si>
  <si>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</si>
  <si>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</si>
  <si>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</si>
  <si>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</si>
  <si>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</si>
  <si>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</si>
  <si>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</si>
  <si>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</si>
  <si>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</si>
  <si>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</si>
  <si>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</si>
  <si>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</si>
  <si>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</si>
  <si>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</si>
  <si>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</si>
  <si>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</si>
  <si>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</si>
  <si>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</si>
  <si>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</si>
  <si>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</si>
  <si>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</si>
  <si>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</si>
  <si>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</si>
  <si>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</si>
  <si>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</si>
  <si>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</si>
  <si>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</si>
  <si>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</si>
  <si>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</si>
  <si>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</si>
  <si>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</si>
  <si>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</si>
  <si>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</si>
  <si>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</si>
  <si>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</si>
  <si>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</si>
  <si>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</si>
  <si>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</si>
  <si>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</si>
  <si>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</si>
  <si>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</si>
  <si>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</si>
  <si>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</si>
  <si>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</si>
  <si>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</si>
  <si>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</si>
  <si>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</si>
  <si>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</si>
  <si>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</si>
  <si>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</si>
  <si>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</si>
  <si>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</si>
  <si>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</si>
  <si>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</si>
  <si>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</si>
  <si>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</si>
  <si>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</si>
  <si>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</si>
  <si>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</si>
  <si>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</si>
  <si>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</si>
  <si>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</si>
  <si>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</si>
  <si>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</si>
  <si>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</si>
  <si>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</si>
  <si>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</si>
  <si>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</si>
  <si>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</si>
  <si>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</si>
  <si>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</si>
  <si>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</si>
  <si>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</si>
  <si>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</si>
  <si>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</si>
  <si>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</si>
  <si>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</si>
  <si>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</si>
  <si>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</si>
  <si>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</si>
  <si>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</si>
  <si>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</si>
  <si>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</si>
  <si>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</si>
  <si>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</si>
  <si>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</si>
  <si>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</si>
  <si>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</si>
  <si>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</si>
  <si>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</si>
  <si>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</si>
  <si>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</si>
  <si>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</si>
  <si>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</si>
  <si>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</si>
  <si>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</si>
  <si>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</si>
  <si>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</si>
  <si>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</si>
  <si>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</si>
  <si>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</si>
  <si>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</si>
  <si>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</si>
  <si>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</si>
  <si>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</si>
  <si>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</si>
  <si>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</si>
  <si>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</si>
  <si>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</si>
  <si>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</si>
  <si>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</si>
  <si>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</si>
  <si>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</si>
  <si>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</si>
  <si>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</si>
  <si>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</si>
  <si>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</si>
  <si>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</si>
  <si>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</si>
  <si>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</si>
  <si>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</si>
  <si>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</si>
  <si>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</si>
  <si>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</si>
  <si>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</si>
  <si>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</si>
  <si>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</si>
  <si>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</si>
  <si>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</si>
  <si>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</si>
  <si>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</si>
  <si>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</si>
  <si>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</si>
  <si>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</si>
  <si>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</si>
  <si>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</si>
  <si>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</si>
  <si>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</si>
  <si>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</si>
  <si>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</si>
  <si>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</si>
  <si>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</si>
  <si>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</si>
  <si>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</si>
  <si>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</si>
  <si>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</si>
  <si>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</si>
  <si>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</si>
  <si>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</si>
  <si>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</si>
  <si>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</si>
  <si>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</si>
  <si>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</si>
  <si>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</si>
  <si>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</si>
  <si>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</si>
  <si>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</si>
  <si>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</si>
  <si>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</si>
  <si>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</si>
  <si>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</si>
  <si>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</si>
  <si>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</si>
  <si>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</si>
  <si>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</si>
  <si>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</si>
  <si>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</si>
  <si>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</si>
  <si>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</si>
  <si>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</si>
  <si>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</si>
  <si>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</si>
  <si>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</si>
  <si>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</si>
  <si>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</si>
  <si>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</si>
  <si>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</si>
  <si>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</si>
  <si>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</si>
  <si>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</si>
  <si>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</si>
  <si>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</si>
  <si>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</si>
  <si>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</si>
  <si>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</si>
  <si>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</si>
  <si>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</si>
  <si>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</si>
  <si>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</si>
  <si>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</si>
  <si>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</si>
  <si>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</si>
  <si>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</si>
  <si>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</si>
  <si>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</si>
  <si>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</si>
  <si>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</si>
  <si>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</si>
  <si>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</si>
  <si>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</si>
  <si>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</si>
  <si>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</si>
  <si>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</si>
  <si>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</si>
  <si>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</si>
  <si>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</si>
  <si>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</si>
  <si>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</si>
  <si>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</si>
  <si>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</si>
  <si>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</si>
  <si>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</si>
  <si>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</si>
  <si>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</si>
  <si>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</si>
  <si>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</si>
  <si>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</si>
  <si>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</si>
  <si>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</si>
  <si>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</si>
  <si>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</si>
  <si>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</si>
  <si>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</si>
  <si>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</si>
  <si>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</si>
  <si>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</si>
  <si>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</si>
  <si>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</si>
  <si>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</si>
  <si>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</si>
  <si>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</si>
  <si>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</si>
  <si>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</si>
  <si>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</si>
  <si>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</si>
  <si>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</si>
  <si>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</si>
  <si>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</si>
  <si>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</si>
  <si>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</si>
  <si>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</si>
  <si>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</si>
  <si>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</si>
  <si>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</si>
  <si>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</si>
  <si>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</si>
  <si>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</si>
  <si>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</si>
  <si>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</si>
  <si>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</si>
  <si>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</si>
  <si>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</si>
  <si>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</si>
  <si>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</si>
  <si>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</si>
  <si>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</si>
  <si>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</si>
  <si>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</si>
  <si>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</si>
  <si>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</si>
  <si>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</si>
  <si>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</si>
  <si>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</si>
  <si>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</si>
  <si>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</si>
  <si>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</si>
  <si>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</si>
  <si>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</si>
  <si>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</si>
  <si>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</si>
  <si>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</si>
  <si>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</si>
  <si>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</si>
  <si>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</si>
  <si>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</si>
  <si>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</si>
  <si>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</si>
  <si>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</si>
  <si>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</si>
  <si>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</si>
  <si>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</si>
  <si>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</si>
  <si>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</si>
  <si>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</si>
  <si>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</si>
  <si>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</si>
  <si>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</si>
  <si>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</si>
  <si>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</si>
  <si>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</si>
  <si>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</si>
  <si>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</si>
  <si>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</si>
  <si>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</si>
  <si>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</si>
  <si>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</si>
  <si>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</si>
  <si>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</si>
  <si>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</si>
  <si>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</si>
  <si>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</si>
  <si>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</si>
  <si>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</si>
  <si>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</si>
  <si>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</si>
  <si>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</si>
  <si>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</si>
  <si>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</si>
  <si>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</si>
  <si>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</si>
  <si>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</si>
  <si>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</si>
  <si>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</si>
  <si>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</si>
  <si>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</si>
  <si>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</si>
  <si>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</si>
  <si>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</si>
  <si>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</si>
  <si>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</si>
  <si>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</si>
  <si>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</si>
  <si>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</si>
  <si>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</si>
  <si>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</si>
  <si>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</si>
  <si>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</si>
  <si>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</si>
  <si>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</si>
  <si>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</si>
  <si>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</si>
  <si>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</si>
  <si>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</si>
  <si>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</si>
  <si>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</si>
  <si>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</si>
  <si>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</si>
  <si>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</si>
  <si>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</si>
  <si>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</si>
  <si>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</si>
  <si>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</si>
  <si>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</si>
  <si>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</si>
  <si>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</si>
  <si>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</si>
  <si>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</si>
  <si>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</si>
  <si>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</si>
  <si>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</si>
  <si>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</si>
  <si>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</si>
  <si>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</si>
  <si>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</si>
  <si>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</si>
  <si>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</si>
  <si>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</si>
  <si>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</si>
  <si>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</si>
  <si>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</si>
  <si>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</si>
  <si>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</si>
  <si>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</si>
  <si>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</si>
  <si>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</si>
  <si>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</si>
  <si>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</si>
  <si>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</si>
  <si>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</si>
  <si>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</si>
  <si>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</si>
  <si>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</si>
  <si>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</si>
  <si>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</si>
  <si>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</si>
  <si>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</si>
  <si>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</si>
  <si>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</si>
  <si>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</si>
  <si>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</si>
  <si>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</si>
  <si>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</si>
  <si>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</si>
  <si>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</si>
  <si>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</si>
  <si>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</si>
  <si>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</si>
  <si>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</si>
  <si>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</si>
  <si>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</si>
  <si>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</si>
  <si>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</si>
  <si>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</si>
  <si>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</si>
  <si>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</si>
  <si>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</si>
  <si>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</si>
  <si>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</si>
  <si>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</si>
  <si>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</si>
  <si>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</si>
  <si>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</si>
  <si>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</si>
  <si>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</si>
  <si>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</si>
  <si>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</si>
  <si>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</si>
  <si>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</si>
  <si>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</si>
  <si>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</si>
  <si>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</si>
  <si>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</si>
  <si>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</si>
  <si>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</si>
  <si>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</si>
  <si>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</si>
  <si>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</si>
  <si>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</si>
  <si>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</si>
  <si>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</si>
  <si>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</si>
  <si>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</si>
  <si>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</si>
  <si>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</si>
  <si>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</si>
  <si>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</si>
  <si>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</si>
  <si>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</si>
  <si>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</si>
  <si>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</si>
  <si>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</si>
  <si>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</si>
  <si>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</si>
  <si>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</si>
  <si>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</si>
  <si>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</si>
  <si>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</si>
  <si>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</si>
  <si>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</si>
  <si>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</si>
  <si>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</si>
  <si>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</si>
  <si>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</si>
  <si>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</si>
  <si>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</si>
  <si>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</si>
  <si>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</si>
  <si>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</si>
  <si>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</si>
  <si>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</si>
  <si>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</si>
  <si>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</si>
  <si>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</si>
  <si>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</si>
  <si>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</si>
  <si>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</si>
  <si>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</si>
  <si>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</si>
  <si>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</si>
  <si>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</si>
  <si>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</si>
  <si>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</si>
  <si>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</si>
  <si>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</si>
  <si>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</si>
  <si>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</si>
  <si>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</si>
  <si>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</si>
  <si>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</si>
  <si>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</si>
  <si>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</si>
  <si>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</si>
  <si>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</si>
  <si>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</si>
  <si>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</si>
  <si>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</si>
  <si>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</si>
  <si>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</si>
  <si>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</si>
  <si>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</si>
  <si>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</si>
  <si>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</si>
  <si>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</si>
  <si>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</si>
  <si>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</si>
  <si>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</si>
  <si>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</si>
  <si>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</si>
  <si>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</si>
  <si>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</si>
  <si>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</si>
  <si>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</si>
  <si>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</si>
  <si>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</si>
  <si>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</si>
  <si>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</si>
  <si>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</si>
  <si>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</si>
  <si>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</si>
  <si>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</si>
  <si>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</si>
  <si>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</si>
  <si>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</si>
  <si>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</si>
  <si>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</si>
  <si>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</si>
  <si>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</si>
  <si>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</si>
  <si>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</si>
  <si>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</si>
  <si>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</si>
  <si>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</si>
  <si>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</si>
  <si>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</si>
  <si>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</si>
  <si>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</si>
  <si>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</si>
  <si>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</si>
  <si>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</si>
  <si>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</si>
  <si>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</si>
  <si>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</si>
  <si>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</si>
  <si>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</si>
  <si>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</si>
  <si>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</si>
  <si>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</si>
  <si>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</si>
  <si>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</si>
  <si>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</si>
  <si>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</si>
  <si>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</si>
  <si>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</si>
  <si>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</si>
  <si>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</si>
  <si>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</si>
  <si>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</si>
  <si>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</si>
  <si>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</si>
  <si>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</si>
  <si>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</si>
  <si>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</si>
  <si>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</si>
  <si>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</si>
  <si>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</si>
  <si>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</si>
  <si>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</si>
  <si>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</si>
  <si>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</si>
  <si>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</si>
  <si>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</si>
  <si>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</si>
  <si>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</si>
  <si>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</si>
  <si>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</si>
  <si>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</si>
  <si>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</si>
  <si>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</si>
  <si>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</si>
  <si>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</si>
  <si>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</si>
  <si>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</si>
  <si>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</si>
  <si>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</si>
  <si>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</si>
  <si>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</si>
  <si>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</si>
  <si>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</si>
  <si>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</si>
  <si>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</si>
  <si>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</si>
  <si>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</si>
  <si>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</si>
  <si>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</si>
  <si>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</si>
  <si>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</si>
  <si>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</si>
  <si>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</si>
  <si>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</si>
  <si>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</si>
  <si>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</si>
  <si>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</si>
  <si>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</si>
  <si>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</si>
  <si>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</si>
  <si>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</si>
  <si>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</si>
  <si>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</si>
  <si>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</si>
  <si>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</si>
  <si>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</si>
  <si>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</si>
  <si>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</si>
  <si>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</si>
  <si>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</si>
  <si>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</si>
  <si>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</si>
  <si>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</si>
  <si>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</si>
  <si>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</si>
  <si>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</si>
  <si>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</si>
  <si>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</si>
  <si>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</si>
  <si>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</si>
  <si>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</si>
  <si>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</si>
  <si>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</si>
  <si>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</si>
  <si>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</si>
  <si>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</si>
  <si>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</si>
  <si>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</si>
  <si>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</si>
  <si>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</si>
  <si>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</si>
  <si>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</si>
  <si>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</si>
  <si>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</si>
  <si>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</si>
  <si>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</si>
  <si>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</si>
  <si>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</si>
  <si>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</si>
  <si>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</si>
  <si>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</si>
  <si>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</si>
  <si>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</si>
  <si>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</si>
  <si>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</si>
  <si>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</si>
  <si>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</si>
  <si>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</si>
  <si>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</si>
  <si>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</si>
  <si>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</si>
  <si>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</si>
  <si>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</si>
  <si>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</si>
  <si>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</si>
  <si>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</si>
  <si>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</si>
  <si>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</si>
  <si>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</si>
  <si>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</si>
  <si>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</si>
  <si>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</si>
  <si>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</si>
  <si>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</si>
  <si>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</si>
  <si>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</si>
  <si>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</si>
  <si>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</si>
  <si>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</si>
  <si>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</si>
  <si>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</si>
  <si>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</si>
  <si>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</si>
  <si>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</si>
  <si>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</si>
  <si>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</si>
  <si>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</si>
  <si>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</si>
  <si>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</si>
  <si>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</si>
  <si>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</si>
  <si>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</si>
  <si>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</si>
  <si>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</si>
  <si>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</si>
  <si>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</si>
  <si>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</si>
  <si>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</si>
  <si>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</si>
  <si>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</si>
  <si>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</si>
  <si>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</si>
  <si>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</si>
  <si>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</si>
  <si>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</si>
  <si>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</si>
  <si>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</si>
  <si>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</si>
  <si>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</si>
  <si>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</si>
  <si>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</si>
  <si>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</si>
  <si>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</si>
  <si>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</si>
  <si>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</si>
  <si>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</si>
  <si>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</si>
  <si>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</si>
  <si>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</si>
  <si>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</si>
  <si>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</si>
  <si>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</si>
  <si>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</si>
  <si>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</si>
  <si>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</si>
  <si>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</si>
  <si>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</si>
  <si>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</si>
  <si>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</si>
  <si>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</si>
  <si>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</si>
  <si>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</si>
  <si>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</si>
  <si>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</si>
  <si>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</si>
  <si>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</si>
  <si>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</si>
  <si>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</si>
  <si>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</si>
  <si>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</si>
  <si>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</si>
  <si>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</si>
  <si>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</si>
  <si>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</si>
  <si>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</si>
  <si>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</si>
  <si>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</si>
  <si>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</si>
  <si>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</si>
  <si>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</si>
  <si>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</si>
  <si>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</si>
  <si>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</si>
  <si>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</si>
  <si>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</si>
  <si>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</si>
  <si>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</si>
  <si>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</si>
  <si>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</si>
  <si>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</si>
  <si>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</si>
  <si>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</si>
  <si>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</si>
  <si>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</si>
  <si>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</si>
  <si>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</si>
  <si>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</si>
  <si>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</si>
  <si>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</si>
  <si>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</si>
  <si>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</si>
  <si>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</si>
  <si>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</si>
  <si>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</si>
  <si>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</si>
  <si>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</si>
  <si>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</si>
  <si>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</si>
  <si>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</si>
  <si>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</si>
  <si>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</si>
  <si>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</si>
  <si>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</si>
  <si>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</si>
  <si>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</si>
  <si>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</si>
  <si>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</si>
  <si>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</si>
  <si>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</si>
  <si>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</si>
  <si>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</si>
  <si>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</si>
  <si>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</si>
  <si>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</si>
  <si>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</si>
  <si>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</si>
  <si>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</si>
  <si>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</si>
  <si>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</si>
  <si>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</si>
  <si>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</si>
  <si>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</si>
  <si>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</si>
  <si>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</si>
  <si>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</si>
  <si>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</si>
  <si>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</si>
  <si>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</si>
  <si>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</si>
  <si>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</si>
  <si>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</si>
  <si>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</si>
  <si>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</si>
  <si>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</si>
  <si>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</si>
  <si>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</si>
  <si>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</si>
  <si>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</si>
  <si>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</si>
  <si>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</si>
  <si>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</si>
  <si>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</si>
  <si>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</si>
  <si>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</si>
  <si>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</si>
  <si>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</si>
  <si>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</si>
  <si>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</si>
  <si>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</si>
  <si>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</si>
  <si>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</si>
  <si>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</si>
  <si>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</si>
  <si>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</si>
  <si>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</si>
  <si>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</si>
  <si>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</si>
  <si>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</si>
  <si>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</si>
  <si>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</si>
  <si>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</si>
  <si>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</si>
  <si>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</si>
  <si>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</si>
  <si>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</si>
  <si>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</si>
  <si>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</si>
  <si>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</si>
  <si>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</si>
  <si>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</si>
  <si>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</si>
  <si>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</si>
  <si>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</si>
  <si>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</si>
  <si>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</si>
  <si>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</si>
  <si>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</si>
  <si>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</si>
  <si>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</si>
  <si>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</si>
  <si>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</si>
  <si>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</si>
  <si>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</si>
  <si>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</si>
  <si>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</si>
  <si>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</si>
  <si>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</si>
  <si>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</si>
  <si>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</si>
  <si>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</si>
  <si>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</si>
  <si>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</si>
  <si>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</si>
  <si>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</si>
  <si>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</si>
  <si>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</si>
  <si>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</si>
  <si>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</si>
  <si>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</si>
  <si>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</si>
  <si>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</si>
  <si>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</si>
  <si>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</si>
  <si>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</si>
  <si>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</si>
  <si>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</si>
  <si>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</si>
  <si>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</si>
  <si>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</si>
  <si>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</si>
  <si>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</si>
  <si>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</si>
  <si>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</si>
  <si>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</si>
  <si>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</si>
  <si>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</si>
  <si>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</si>
  <si>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</si>
  <si>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</si>
  <si>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</si>
  <si>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</si>
  <si>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</si>
  <si>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</si>
  <si>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</si>
  <si>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</si>
  <si>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</si>
  <si>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</si>
  <si>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</si>
  <si>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</si>
  <si>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</si>
  <si>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</si>
  <si>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</si>
  <si>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</si>
  <si>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</si>
  <si>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</si>
  <si>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</si>
  <si>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</si>
  <si>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</si>
  <si>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</si>
  <si>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</si>
  <si>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</si>
  <si>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</si>
  <si>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</si>
  <si>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</si>
  <si>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</si>
  <si>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</si>
  <si>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</si>
  <si>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</si>
  <si>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</si>
  <si>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</si>
  <si>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</si>
  <si>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</si>
  <si>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</si>
  <si>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</si>
  <si>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</si>
  <si>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</si>
  <si>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</si>
  <si>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</si>
  <si>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</si>
  <si>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</si>
  <si>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</si>
  <si>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</si>
  <si>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</si>
  <si>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</si>
  <si>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</si>
  <si>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</si>
  <si>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</si>
  <si>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</si>
  <si>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</si>
  <si>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</si>
  <si>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</si>
  <si>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</si>
  <si>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</si>
  <si>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</si>
  <si>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</si>
  <si>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</si>
  <si>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</si>
  <si>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</si>
  <si>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</si>
  <si>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</si>
  <si>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</si>
  <si>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</si>
  <si>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</si>
  <si>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</si>
  <si>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</si>
  <si>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</si>
  <si>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</si>
  <si>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</si>
  <si>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</si>
  <si>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</si>
  <si>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</si>
  <si>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</si>
  <si>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</si>
  <si>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</si>
  <si>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</si>
  <si>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</si>
  <si>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</si>
  <si>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</si>
  <si>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</si>
  <si>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</si>
  <si>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</si>
  <si>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</si>
  <si>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</si>
  <si>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</si>
  <si>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</si>
  <si>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</si>
  <si>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</si>
  <si>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</si>
  <si>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</si>
  <si>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</si>
  <si>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</si>
  <si>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</si>
  <si>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</si>
  <si>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</si>
  <si>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</si>
  <si>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</si>
  <si>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</si>
  <si>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</si>
  <si>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</si>
  <si>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</si>
  <si>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</si>
  <si>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</si>
  <si>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</si>
  <si>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</si>
  <si>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</si>
  <si>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</si>
  <si>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</si>
  <si>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</si>
  <si>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</si>
  <si>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</si>
  <si>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</si>
  <si>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</si>
  <si>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</si>
  <si>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</si>
  <si>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</si>
  <si>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</si>
  <si>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</si>
  <si>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</si>
  <si>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</si>
  <si>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</si>
  <si>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</si>
  <si>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</si>
  <si>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</si>
  <si>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</si>
  <si>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</si>
  <si>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</si>
  <si>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</si>
  <si>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</si>
  <si>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</si>
  <si>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</si>
  <si>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</si>
  <si>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</si>
  <si>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</si>
  <si>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</si>
  <si>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</si>
  <si>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</si>
  <si>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</si>
  <si>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</si>
  <si>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</si>
  <si>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</si>
  <si>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</si>
  <si>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</si>
  <si>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</si>
  <si>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</si>
  <si>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</si>
  <si>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</si>
  <si>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</si>
  <si>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</si>
  <si>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</si>
  <si>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</si>
  <si>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</si>
  <si>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</si>
  <si>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</si>
  <si>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</si>
  <si>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</si>
  <si>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</si>
  <si>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</si>
  <si>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</si>
  <si>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</si>
  <si>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</si>
  <si>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</si>
  <si>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</si>
  <si>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</si>
  <si>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</si>
  <si>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</si>
  <si>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</si>
  <si>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</si>
  <si>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</si>
  <si>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</si>
  <si>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</si>
  <si>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</si>
  <si>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</si>
  <si>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</si>
  <si>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</si>
  <si>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</si>
  <si>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</si>
  <si>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</si>
  <si>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</si>
  <si>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</si>
  <si>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</si>
  <si>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</si>
  <si>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</si>
  <si>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</si>
  <si>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</si>
  <si>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</si>
  <si>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</si>
  <si>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</si>
  <si>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</si>
  <si>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</si>
  <si>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</si>
  <si>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</si>
  <si>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</si>
  <si>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</si>
  <si>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</si>
  <si>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</si>
  <si>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</si>
  <si>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</si>
  <si>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</si>
  <si>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</si>
  <si>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</si>
  <si>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</si>
  <si>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</si>
  <si>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</si>
  <si>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</si>
  <si>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</si>
  <si>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</si>
  <si>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</si>
  <si>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</si>
  <si>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</si>
  <si>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</si>
  <si>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</si>
  <si>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</si>
  <si>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</si>
  <si>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</si>
  <si>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</si>
  <si>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</si>
  <si>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</si>
  <si>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</si>
  <si>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</si>
  <si>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</si>
  <si>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</si>
  <si>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</si>
  <si>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</si>
  <si>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</si>
  <si>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</si>
  <si>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</si>
  <si>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</si>
  <si>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</si>
  <si>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</si>
  <si>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</si>
  <si>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</si>
  <si>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</si>
  <si>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</si>
  <si>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</si>
  <si>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</si>
  <si>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</si>
  <si>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</si>
  <si>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</si>
  <si>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</si>
  <si>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</si>
  <si>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</si>
  <si>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</si>
  <si>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</si>
  <si>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</si>
  <si>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</si>
  <si>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</si>
  <si>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</si>
  <si>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</si>
  <si>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</si>
  <si>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</si>
  <si>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</si>
  <si>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</si>
  <si>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</si>
  <si>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</si>
  <si>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</si>
  <si>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</si>
  <si>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</si>
  <si>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</si>
  <si>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</si>
  <si>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</si>
  <si>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</si>
  <si>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</si>
  <si>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</si>
  <si>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</si>
  <si>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</si>
  <si>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</si>
  <si>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</si>
  <si>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</si>
  <si>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</si>
  <si>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</si>
  <si>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</si>
  <si>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</si>
  <si>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</si>
  <si>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</si>
  <si>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</si>
  <si>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</si>
  <si>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</si>
  <si>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</si>
  <si>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</si>
  <si>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</si>
  <si>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</si>
  <si>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</si>
  <si>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</si>
  <si>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</si>
  <si>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</si>
  <si>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</si>
  <si>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</si>
  <si>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</si>
  <si>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</si>
  <si>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</si>
  <si>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</si>
  <si>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</si>
  <si>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</si>
  <si>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</si>
  <si>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</si>
  <si>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</si>
  <si>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</si>
  <si>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</si>
  <si>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</si>
  <si>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</si>
  <si>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</si>
  <si>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</si>
  <si>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</si>
  <si>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</si>
  <si>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</si>
  <si>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</si>
  <si>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</si>
  <si>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</si>
  <si>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</si>
  <si>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</si>
  <si>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</si>
  <si>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</si>
  <si>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</si>
  <si>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</si>
  <si>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</si>
  <si>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</si>
  <si>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</si>
  <si>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</si>
  <si>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</si>
  <si>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</si>
  <si>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</si>
  <si>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</si>
  <si>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</si>
  <si>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</si>
  <si>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</si>
  <si>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</si>
  <si>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</si>
  <si>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</si>
  <si>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</si>
  <si>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</si>
  <si>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</si>
  <si>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</si>
  <si>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</si>
  <si>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</si>
  <si>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</si>
  <si>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</si>
  <si>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</si>
  <si>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</si>
  <si>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</si>
  <si>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</si>
  <si>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</si>
  <si>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</si>
  <si>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</si>
  <si>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</si>
  <si>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</si>
  <si>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</si>
  <si>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</si>
  <si>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</si>
  <si>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</si>
  <si>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</si>
  <si>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</si>
  <si>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</si>
  <si>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</si>
  <si>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</si>
  <si>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</si>
  <si>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</si>
  <si>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</si>
  <si>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</si>
  <si>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</si>
  <si>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</si>
  <si>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</si>
  <si>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</si>
  <si>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</si>
  <si>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</si>
  <si>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</si>
  <si>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</si>
  <si>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</si>
  <si>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</si>
  <si>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</si>
  <si>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</si>
  <si>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</si>
  <si>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</si>
  <si>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</si>
  <si>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</si>
  <si>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</si>
  <si>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</si>
  <si>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</si>
  <si>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</si>
  <si>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</si>
  <si>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</si>
  <si>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</si>
  <si>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</si>
  <si>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</si>
  <si>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</si>
  <si>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</si>
  <si>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</si>
  <si>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</si>
  <si>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</si>
  <si>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</si>
  <si>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</si>
  <si>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</si>
  <si>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</si>
  <si>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</si>
  <si>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</si>
  <si>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</si>
  <si>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</si>
  <si>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</si>
  <si>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</si>
  <si>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</si>
  <si>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</si>
  <si>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</si>
  <si>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</si>
  <si>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</si>
  <si>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</si>
  <si>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</si>
  <si>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</si>
  <si>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</si>
  <si>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</si>
  <si>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</si>
  <si>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</si>
  <si>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</si>
  <si>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</si>
  <si>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</si>
  <si>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</si>
  <si>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</si>
  <si>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</si>
  <si>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</si>
  <si>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</si>
  <si>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</si>
  <si>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</si>
  <si>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</si>
  <si>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</si>
  <si>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</si>
  <si>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</si>
  <si>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</si>
  <si>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</si>
  <si>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</si>
  <si>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</si>
  <si>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</si>
  <si>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</si>
  <si>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</si>
  <si>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</si>
  <si>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</si>
  <si>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</si>
  <si>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</si>
  <si>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</si>
  <si>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</si>
  <si>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</si>
  <si>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</si>
  <si>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</si>
  <si>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</si>
  <si>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</si>
  <si>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</si>
  <si>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</si>
  <si>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</si>
  <si>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</si>
  <si>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</si>
  <si>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</si>
  <si>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</si>
  <si>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</si>
  <si>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</si>
  <si>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</si>
  <si>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</si>
  <si>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</si>
  <si>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</si>
  <si>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</si>
  <si>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</si>
  <si>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</si>
  <si>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</si>
  <si>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</si>
  <si>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</si>
  <si>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</si>
  <si>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</si>
  <si>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</si>
  <si>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</si>
  <si>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</si>
  <si>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</si>
  <si>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</si>
  <si>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</si>
  <si>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</si>
  <si>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</si>
  <si>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</si>
  <si>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</si>
  <si>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</si>
  <si>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</si>
  <si>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</si>
  <si>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</si>
  <si>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</si>
  <si>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</si>
  <si>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</si>
  <si>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</si>
  <si>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</si>
  <si>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</si>
  <si>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</si>
  <si>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</si>
  <si>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</si>
  <si>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</si>
  <si>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</si>
  <si>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</si>
  <si>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</si>
  <si>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</si>
  <si>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</si>
  <si>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</si>
  <si>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</si>
  <si>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</si>
  <si>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</si>
  <si>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</si>
  <si>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</si>
  <si>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</si>
  <si>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</si>
  <si>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</si>
  <si>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</si>
  <si>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</si>
  <si>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</si>
  <si>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</si>
  <si>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</si>
  <si>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</si>
  <si>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</si>
  <si>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</si>
  <si>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</si>
  <si>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</si>
  <si>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</si>
  <si>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</si>
  <si>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</si>
  <si>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</si>
  <si>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</si>
  <si>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</si>
  <si>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</si>
  <si>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</si>
  <si>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</si>
  <si>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</si>
  <si>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</si>
  <si>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</si>
  <si>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</si>
  <si>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</si>
  <si>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</si>
  <si>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</si>
  <si>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</si>
  <si>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</si>
  <si>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</si>
  <si>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</si>
  <si>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</si>
  <si>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</si>
  <si>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</si>
  <si>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</si>
  <si>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</si>
  <si>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</si>
  <si>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</si>
  <si>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</si>
  <si>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</si>
  <si>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</si>
  <si>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</si>
  <si>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</si>
  <si>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</si>
  <si>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</si>
  <si>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</si>
  <si>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</si>
  <si>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</si>
  <si>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</si>
  <si>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</si>
  <si>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</si>
  <si>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</si>
  <si>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</si>
  <si>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</si>
  <si>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</si>
  <si>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</si>
  <si>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</si>
  <si>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</si>
  <si>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</si>
  <si>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</si>
  <si>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</si>
  <si>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</si>
  <si>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</si>
  <si>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</si>
  <si>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</si>
  <si>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</si>
  <si>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</si>
  <si>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</si>
  <si>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</si>
  <si>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</si>
  <si>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</si>
  <si>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</si>
  <si>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</si>
  <si>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</si>
  <si>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</si>
  <si>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</si>
  <si>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</si>
  <si>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</si>
  <si>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</si>
  <si>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</si>
  <si>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</si>
  <si>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</si>
  <si>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</si>
  <si>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</si>
  <si>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</si>
  <si>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</si>
  <si>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</si>
  <si>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</si>
  <si>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</si>
  <si>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</si>
  <si>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</si>
  <si>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</si>
  <si>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</si>
  <si>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</si>
  <si>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</si>
  <si>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</si>
  <si>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</si>
  <si>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</si>
  <si>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</si>
  <si>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</si>
  <si>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</si>
  <si>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</si>
  <si>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</si>
  <si>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</si>
  <si>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</si>
  <si>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</si>
  <si>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</si>
  <si>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</si>
  <si>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</si>
  <si>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</si>
  <si>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</si>
  <si>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</si>
  <si>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</si>
  <si>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</si>
  <si>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</si>
  <si>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</si>
  <si>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</si>
  <si>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</si>
  <si>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</si>
  <si>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</si>
  <si>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</si>
  <si>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</si>
  <si>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</si>
  <si>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</si>
  <si>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</si>
  <si>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</si>
  <si>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</si>
  <si>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</si>
  <si>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</si>
  <si>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</si>
  <si>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</si>
  <si>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</si>
  <si>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</si>
  <si>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</si>
  <si>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</si>
  <si>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</si>
  <si>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</si>
  <si>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</si>
  <si>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</si>
  <si>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</si>
  <si>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</si>
  <si>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</si>
  <si>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</si>
  <si>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</si>
  <si>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</si>
  <si>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</si>
  <si>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</si>
  <si>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</si>
  <si>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</si>
  <si>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</si>
  <si>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</si>
  <si>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</si>
  <si>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</si>
  <si>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</si>
  <si>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</si>
  <si>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</si>
  <si>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</si>
  <si>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</si>
  <si>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</si>
  <si>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</si>
  <si>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</si>
  <si>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</si>
  <si>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</si>
  <si>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</si>
  <si>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</si>
  <si>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</si>
  <si>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</si>
  <si>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</si>
  <si>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</si>
  <si>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</si>
  <si>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</si>
  <si>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</si>
  <si>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</si>
  <si>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</si>
  <si>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</si>
  <si>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</si>
  <si>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</si>
  <si>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</si>
  <si>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</si>
  <si>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</si>
  <si>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</si>
  <si>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</si>
  <si>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</si>
  <si>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</si>
  <si>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</si>
  <si>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</si>
  <si>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</si>
  <si>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</si>
  <si>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</si>
  <si>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</si>
  <si>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</si>
  <si>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</si>
  <si>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</si>
  <si>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</si>
  <si>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</si>
  <si>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</si>
  <si>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</si>
  <si>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</si>
  <si>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</si>
  <si>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</si>
  <si>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</si>
  <si>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</si>
  <si>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</si>
  <si>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</si>
  <si>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</si>
  <si>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</si>
  <si>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</si>
  <si>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</si>
  <si>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</si>
  <si>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</si>
  <si>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</si>
  <si>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</si>
  <si>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</si>
  <si>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</si>
  <si>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</si>
  <si>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</si>
  <si>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</si>
  <si>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</si>
  <si>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</si>
  <si>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</si>
  <si>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</si>
  <si>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</si>
  <si>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</si>
  <si>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</si>
  <si>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</si>
  <si>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</si>
  <si>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</si>
  <si>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</si>
  <si>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</si>
  <si>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</si>
  <si>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</si>
  <si>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</si>
  <si>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</si>
  <si>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</si>
  <si>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</si>
  <si>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</si>
  <si>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</si>
  <si>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</si>
  <si>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</si>
  <si>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</si>
  <si>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</si>
  <si>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</si>
  <si>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</si>
  <si>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</si>
  <si>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</si>
  <si>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</si>
  <si>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</si>
  <si>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</si>
  <si>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</si>
  <si>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</si>
  <si>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</si>
  <si>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</si>
  <si>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</si>
  <si>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</si>
  <si>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</si>
  <si>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</si>
  <si>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</si>
  <si>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</si>
  <si>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</si>
  <si>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</si>
  <si>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</si>
  <si>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</si>
  <si>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</si>
  <si>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</si>
  <si>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</si>
  <si>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</si>
  <si>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</si>
  <si>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</si>
  <si>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</si>
  <si>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</si>
  <si>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</si>
  <si>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</si>
  <si>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</si>
  <si>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</si>
  <si>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</si>
  <si>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</si>
  <si>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</si>
  <si>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</si>
  <si>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</si>
  <si>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</si>
  <si>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</si>
  <si>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</si>
  <si>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</si>
  <si>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</si>
  <si>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</si>
  <si>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</si>
  <si>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</si>
  <si>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</si>
  <si>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</si>
  <si>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</si>
  <si>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</si>
  <si>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</si>
  <si>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</si>
  <si>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</si>
  <si>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</si>
  <si>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</si>
  <si>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</si>
  <si>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</si>
  <si>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</si>
  <si>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</si>
  <si>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</si>
  <si>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</si>
  <si>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</si>
  <si>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</si>
  <si>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</si>
  <si>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</si>
  <si>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</si>
  <si>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</si>
  <si>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</si>
  <si>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</si>
  <si>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</si>
  <si>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</si>
  <si>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</si>
  <si>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</si>
  <si>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</si>
  <si>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</si>
  <si>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</si>
  <si>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</si>
  <si>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</si>
  <si>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</si>
  <si>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</si>
  <si>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</si>
  <si>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</si>
  <si>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</si>
  <si>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</si>
  <si>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</si>
  <si>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</si>
  <si>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</si>
  <si>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</si>
  <si>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</si>
  <si>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</si>
  <si>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</si>
  <si>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</si>
  <si>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</si>
  <si>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</si>
  <si>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</si>
  <si>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</si>
  <si>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</si>
  <si>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</si>
  <si>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</si>
  <si>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</si>
  <si>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</si>
  <si>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</si>
  <si>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</si>
  <si>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</si>
  <si>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</si>
  <si>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</si>
  <si>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</si>
  <si>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</si>
  <si>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</si>
  <si>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</si>
  <si>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</si>
  <si>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</si>
  <si>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</si>
  <si>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</si>
  <si>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</si>
  <si>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</si>
  <si>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</si>
  <si>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</si>
  <si>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</si>
  <si>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</si>
  <si>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</si>
  <si>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</si>
  <si>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</si>
  <si>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</si>
  <si>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</si>
  <si>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</si>
  <si>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</si>
  <si>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</si>
  <si>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</si>
  <si>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</si>
  <si>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</si>
  <si>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</si>
  <si>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</si>
  <si>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</si>
  <si>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</si>
  <si>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</si>
  <si>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</si>
  <si>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</si>
  <si>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</si>
  <si>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</si>
  <si>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</si>
  <si>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</si>
  <si>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</si>
  <si>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</si>
  <si>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</si>
  <si>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</si>
  <si>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</si>
  <si>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</si>
  <si>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</si>
  <si>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</si>
  <si>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</si>
  <si>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</si>
  <si>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</si>
  <si>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</si>
  <si>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</si>
  <si>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</si>
  <si>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</si>
  <si>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</si>
  <si>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</si>
  <si>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</si>
  <si>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</si>
  <si>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</si>
  <si>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</si>
  <si>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</si>
  <si>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</si>
  <si>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</si>
  <si>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</si>
  <si>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</si>
  <si>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</si>
  <si>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</si>
  <si>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</si>
  <si>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</si>
  <si>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</si>
  <si>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</si>
  <si>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</si>
  <si>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</si>
  <si>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</si>
  <si>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</si>
  <si>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</si>
  <si>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</si>
  <si>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</si>
  <si>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</si>
  <si>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</si>
  <si>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</si>
  <si>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</si>
  <si>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</si>
  <si>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</si>
  <si>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</si>
  <si>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</si>
  <si>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</si>
  <si>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</si>
  <si>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</si>
  <si>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</si>
  <si>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</si>
  <si>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</si>
  <si>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</si>
  <si>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</si>
  <si>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</si>
  <si>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</si>
  <si>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</si>
  <si>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</si>
  <si>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</si>
  <si>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</si>
  <si>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</si>
  <si>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</si>
  <si>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</si>
  <si>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</si>
  <si>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</si>
  <si>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</si>
  <si>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</si>
  <si>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</si>
  <si>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</si>
  <si>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</si>
  <si>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</si>
  <si>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</si>
  <si>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</si>
  <si>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</si>
  <si>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</si>
  <si>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</si>
  <si>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</si>
  <si>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</si>
  <si>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</si>
  <si>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</si>
  <si>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</si>
  <si>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</si>
  <si>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</si>
  <si>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</si>
  <si>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</si>
  <si>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</si>
  <si>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</si>
  <si>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</si>
  <si>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</si>
  <si>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</si>
  <si>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</si>
  <si>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</si>
  <si>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</si>
  <si>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</si>
  <si>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</si>
  <si>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</si>
  <si>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</si>
  <si>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</si>
  <si>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</si>
  <si>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</si>
  <si>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</si>
  <si>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</si>
  <si>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</si>
  <si>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</si>
  <si>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</si>
  <si>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</si>
  <si>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</si>
  <si>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</si>
  <si>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</si>
  <si>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</si>
  <si>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</si>
  <si>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</si>
  <si>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</si>
  <si>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</si>
  <si>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</si>
  <si>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</si>
  <si>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</si>
  <si>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</si>
  <si>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</si>
  <si>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</si>
  <si>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</si>
  <si>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</si>
  <si>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</si>
  <si>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</si>
  <si>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</si>
  <si>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</si>
  <si>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</si>
  <si>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</si>
  <si>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</si>
  <si>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</si>
  <si>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</si>
  <si>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</si>
  <si>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</si>
  <si>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</si>
  <si>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</si>
  <si>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</si>
  <si>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</si>
  <si>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</si>
  <si>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</si>
  <si>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</si>
  <si>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</si>
  <si>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</si>
  <si>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</si>
  <si>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</si>
  <si>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</si>
  <si>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</si>
  <si>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</si>
  <si>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</si>
  <si>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</si>
  <si>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</si>
  <si>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</si>
  <si>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</si>
  <si>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</si>
  <si>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</si>
  <si>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</si>
  <si>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</si>
  <si>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</si>
  <si>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</si>
  <si>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</si>
  <si>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</si>
  <si>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</si>
  <si>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</si>
  <si>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</si>
  <si>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</si>
  <si>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</si>
  <si>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</si>
  <si>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</si>
  <si>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</si>
  <si>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</si>
  <si>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</si>
  <si>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</si>
  <si>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</si>
  <si>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</si>
  <si>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</si>
  <si>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</si>
  <si>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</si>
  <si>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</si>
  <si>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</si>
  <si>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</si>
  <si>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</si>
  <si>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</si>
  <si>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</si>
  <si>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</si>
  <si>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</si>
  <si>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</si>
  <si>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</si>
  <si>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</si>
  <si>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</si>
  <si>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</si>
  <si>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</si>
  <si>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</si>
  <si>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</si>
  <si>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</si>
  <si>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</si>
  <si>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</si>
  <si>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</si>
  <si>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</si>
  <si>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</si>
  <si>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</si>
  <si>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</si>
  <si>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</si>
  <si>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</si>
  <si>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</si>
  <si>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</si>
  <si>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</si>
  <si>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</si>
  <si>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</si>
  <si>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</si>
  <si>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</si>
  <si>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</si>
  <si>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</si>
  <si>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</si>
  <si>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</si>
  <si>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</si>
  <si>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</si>
  <si>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</si>
  <si>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</si>
  <si>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</si>
  <si>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</si>
  <si>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</si>
  <si>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</si>
  <si>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</si>
  <si>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</si>
  <si>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</si>
  <si>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</si>
  <si>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</si>
  <si>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</si>
  <si>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</si>
  <si>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</si>
  <si>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</si>
  <si>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</si>
  <si>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</si>
  <si>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</si>
  <si>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</si>
  <si>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</si>
  <si>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</si>
  <si>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</si>
  <si>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</si>
  <si>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</si>
  <si>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</si>
  <si>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</si>
  <si>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</si>
  <si>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</si>
  <si>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</si>
  <si>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</si>
  <si>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</si>
  <si>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</si>
  <si>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</si>
  <si>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</si>
  <si>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</si>
  <si>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</si>
  <si>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</si>
  <si>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</si>
  <si>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</si>
  <si>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</si>
  <si>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</si>
  <si>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</si>
  <si>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</si>
  <si>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</si>
  <si>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</si>
  <si>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</si>
  <si>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</si>
  <si>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</si>
  <si>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</si>
  <si>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</si>
  <si>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</si>
  <si>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</si>
  <si>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</si>
  <si>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</si>
  <si>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</si>
  <si>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</si>
  <si>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</si>
  <si>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</si>
  <si>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</si>
  <si>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</si>
  <si>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</si>
  <si>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</si>
  <si>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</si>
  <si>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</si>
  <si>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</si>
  <si>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</si>
  <si>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</si>
  <si>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</si>
  <si>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</si>
  <si>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</si>
  <si>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</si>
  <si>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</si>
  <si>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</si>
  <si>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</si>
  <si>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</si>
  <si>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</si>
  <si>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</si>
  <si>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</si>
  <si>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</si>
  <si>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</si>
  <si>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</si>
  <si>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</si>
  <si>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</si>
  <si>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</si>
  <si>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</si>
  <si>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</si>
  <si>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</si>
  <si>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</si>
  <si>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</si>
  <si>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</si>
  <si>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</si>
  <si>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</si>
  <si>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</si>
  <si>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</si>
  <si>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</si>
  <si>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</si>
  <si>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</si>
  <si>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</si>
  <si>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</si>
  <si>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</si>
  <si>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</si>
  <si>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</si>
  <si>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</si>
  <si>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</si>
  <si>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</si>
  <si>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</si>
  <si>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</si>
  <si>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</si>
  <si>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</si>
  <si>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</si>
  <si>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</si>
  <si>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</si>
  <si>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</si>
  <si>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</si>
  <si>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</si>
  <si>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</si>
  <si>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</si>
  <si>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</si>
  <si>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</si>
  <si>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</si>
  <si>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</si>
  <si>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</si>
  <si>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</si>
  <si>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</si>
  <si>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</si>
  <si>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</si>
  <si>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</si>
  <si>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</si>
  <si>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</si>
  <si>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</si>
  <si>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</si>
  <si>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</si>
  <si>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</si>
  <si>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</si>
  <si>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</si>
  <si>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</si>
  <si>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</si>
  <si>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</si>
  <si>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</si>
  <si>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</si>
  <si>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</si>
  <si>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</si>
  <si>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</si>
  <si>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</si>
  <si>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</si>
  <si>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</si>
  <si>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</si>
  <si>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</si>
  <si>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</si>
  <si>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</si>
  <si>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</si>
  <si>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</si>
  <si>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</si>
  <si>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</si>
  <si>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</si>
  <si>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</si>
  <si>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</si>
  <si>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</si>
  <si>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</si>
  <si>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</si>
  <si>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</si>
  <si>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</si>
  <si>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</si>
  <si>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</si>
  <si>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</si>
  <si>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</si>
  <si>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</si>
  <si>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</si>
  <si>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</si>
  <si>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</si>
  <si>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</si>
  <si>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</si>
  <si>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</si>
  <si>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</si>
  <si>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</si>
  <si>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</si>
  <si>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</si>
  <si>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</si>
  <si>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</si>
  <si>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</si>
  <si>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</si>
  <si>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</si>
  <si>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</si>
  <si>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</si>
  <si>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</si>
  <si>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</si>
  <si>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</si>
  <si>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</si>
  <si>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</si>
  <si>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</si>
  <si>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</si>
  <si>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</si>
  <si>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</si>
  <si>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</si>
  <si>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</si>
  <si>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</si>
  <si>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</si>
  <si>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</si>
  <si>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</si>
  <si>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</si>
  <si>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</si>
  <si>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</si>
  <si>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</si>
  <si>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</si>
  <si>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</si>
  <si>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</si>
  <si>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</si>
  <si>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</si>
  <si>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</si>
  <si>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</si>
  <si>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</si>
  <si>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</si>
  <si>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</si>
  <si>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</si>
  <si>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</si>
  <si>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</si>
  <si>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</si>
  <si>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</si>
  <si>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</si>
  <si>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</si>
  <si>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</si>
  <si>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</si>
  <si>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</si>
  <si>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</si>
  <si>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</si>
  <si>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</si>
  <si>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</si>
  <si>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</si>
  <si>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</si>
  <si>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</si>
  <si>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</si>
  <si>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</si>
  <si>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</si>
  <si>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</si>
  <si>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</si>
  <si>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</si>
  <si>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</si>
  <si>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</si>
  <si>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</si>
  <si>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</si>
  <si>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</si>
  <si>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</si>
  <si>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</si>
  <si>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</si>
  <si>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</si>
  <si>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</si>
  <si>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</si>
  <si>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</si>
  <si>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</si>
  <si>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</si>
  <si>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</si>
  <si>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</si>
  <si>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</si>
  <si>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</si>
  <si>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</si>
  <si>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</si>
  <si>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</si>
  <si>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</si>
  <si>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</si>
  <si>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</si>
  <si>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</si>
  <si>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</si>
  <si>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</si>
  <si>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</si>
  <si>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</si>
  <si>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</si>
  <si>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</si>
  <si>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</si>
  <si>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</si>
  <si>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</si>
  <si>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</si>
  <si>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</si>
  <si>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</si>
  <si>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</si>
  <si>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</si>
  <si>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</si>
  <si>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</si>
  <si>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</si>
  <si>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</si>
  <si>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</si>
  <si>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</si>
  <si>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</si>
  <si>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</si>
  <si>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</si>
  <si>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</si>
  <si>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</si>
  <si>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</si>
  <si>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</si>
  <si>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</si>
  <si>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</si>
  <si>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</si>
  <si>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</si>
  <si>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</si>
  <si>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</si>
  <si>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</si>
  <si>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</si>
  <si>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</si>
  <si>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</si>
  <si>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</si>
  <si>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</si>
  <si>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</si>
  <si>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</si>
  <si>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</si>
  <si>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</si>
  <si>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</si>
  <si>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</si>
  <si>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</si>
  <si>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</si>
  <si>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</si>
  <si>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</si>
  <si>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</si>
  <si>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</si>
  <si>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</si>
  <si>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</si>
  <si>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</si>
  <si>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</si>
  <si>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</si>
  <si>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</si>
  <si>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</si>
  <si>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</si>
  <si>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</si>
  <si>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</si>
  <si>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</si>
  <si>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</si>
  <si>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</si>
  <si>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</si>
  <si>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</si>
  <si>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</si>
  <si>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</si>
  <si>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</si>
  <si>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</si>
  <si>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</si>
  <si>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</si>
  <si>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</si>
  <si>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</si>
  <si>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</si>
  <si>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</si>
  <si>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</si>
  <si>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</si>
  <si>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</si>
  <si>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</si>
  <si>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</si>
  <si>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</si>
  <si>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</si>
  <si>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</si>
  <si>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</si>
  <si>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</si>
  <si>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</si>
  <si>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</si>
  <si>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</si>
  <si>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</si>
  <si>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</si>
  <si>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</si>
  <si>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</si>
  <si>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</si>
  <si>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</si>
  <si>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</si>
  <si>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</si>
  <si>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</si>
  <si>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</si>
  <si>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</si>
  <si>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</si>
  <si>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</si>
  <si>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</si>
  <si>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</si>
  <si>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</si>
  <si>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</si>
  <si>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</si>
  <si>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</si>
  <si>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</si>
  <si>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</si>
  <si>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</si>
  <si>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</si>
  <si>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</si>
  <si>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</si>
  <si>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</si>
  <si>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</si>
  <si>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</si>
  <si>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</si>
  <si>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</si>
  <si>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</si>
  <si>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</si>
  <si>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</si>
  <si>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</si>
  <si>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</si>
  <si>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</si>
  <si>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</si>
  <si>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</si>
  <si>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</si>
  <si>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</si>
  <si>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</si>
  <si>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</si>
  <si>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</si>
  <si>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</si>
  <si>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</si>
  <si>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</si>
  <si>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</si>
  <si>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</si>
  <si>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</si>
  <si>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</si>
  <si>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</si>
  <si>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</si>
  <si>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</si>
  <si>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</si>
  <si>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</si>
  <si>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</si>
  <si>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</si>
  <si>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</si>
  <si>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</si>
  <si>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</si>
  <si>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</si>
  <si>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</si>
  <si>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</si>
  <si>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</si>
  <si>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</si>
  <si>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</si>
  <si>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</si>
  <si>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</si>
  <si>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</si>
  <si>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</si>
  <si>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</si>
  <si>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</si>
  <si>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</si>
  <si>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</si>
  <si>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</si>
  <si>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</si>
  <si>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</si>
  <si>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</si>
  <si>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</si>
  <si>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</si>
  <si>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</si>
  <si>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</si>
  <si>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</si>
  <si>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</si>
  <si>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</si>
  <si>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</si>
  <si>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</si>
  <si>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</si>
  <si>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</si>
  <si>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</si>
  <si>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</si>
  <si>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</si>
  <si>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</si>
  <si>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</si>
  <si>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</si>
  <si>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</si>
  <si>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</si>
  <si>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</si>
  <si>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</si>
  <si>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</si>
  <si>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</si>
  <si>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</si>
  <si>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</si>
  <si>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</si>
  <si>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</si>
  <si>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</si>
  <si>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</si>
  <si>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</si>
  <si>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</si>
  <si>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</si>
  <si>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</si>
  <si>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</si>
  <si>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</si>
  <si>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</si>
  <si>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</si>
  <si>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</si>
  <si>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</si>
  <si>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</si>
  <si>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</si>
  <si>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</si>
  <si>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</si>
  <si>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</si>
  <si>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</si>
  <si>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</si>
  <si>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</si>
  <si>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</si>
  <si>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</si>
  <si>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</si>
  <si>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</si>
  <si>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</si>
  <si>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</si>
  <si>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</si>
  <si>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</si>
  <si>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</si>
  <si>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</si>
  <si>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</si>
  <si>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</si>
  <si>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</si>
  <si>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</si>
  <si>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</si>
  <si>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</si>
  <si>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</si>
  <si>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</si>
  <si>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</si>
  <si>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</si>
  <si>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</si>
  <si>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</si>
  <si>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</si>
  <si>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</si>
  <si>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</si>
  <si>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</si>
  <si>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</si>
  <si>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</si>
  <si>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</si>
  <si>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</si>
  <si>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</si>
  <si>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</si>
  <si>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</si>
  <si>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</si>
  <si>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</si>
  <si>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</si>
  <si>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</si>
  <si>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</si>
  <si>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</si>
  <si>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</si>
  <si>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</si>
  <si>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</si>
  <si>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</si>
  <si>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</si>
  <si>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</si>
  <si>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</si>
  <si>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</si>
  <si>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</si>
  <si>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</si>
  <si>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</si>
  <si>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</si>
  <si>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</si>
  <si>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</si>
  <si>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</si>
  <si>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</si>
  <si>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</si>
  <si>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</si>
  <si>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</si>
  <si>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</si>
  <si>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</si>
  <si>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</si>
  <si>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</si>
  <si>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</si>
  <si>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</si>
  <si>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</si>
  <si>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</si>
  <si>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</si>
  <si>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</si>
  <si>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</si>
  <si>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</si>
  <si>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</si>
  <si>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</si>
  <si>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</si>
  <si>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</si>
  <si>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</si>
  <si>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</si>
  <si>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</si>
  <si>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</si>
  <si>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</si>
  <si>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</si>
  <si>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</si>
  <si>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</si>
  <si>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</si>
  <si>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</si>
  <si>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</si>
  <si>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</si>
  <si>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</si>
  <si>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</si>
  <si>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</si>
  <si>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</si>
  <si>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</si>
  <si>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</si>
  <si>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</si>
  <si>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</si>
  <si>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</si>
  <si>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</si>
  <si>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</si>
  <si>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</si>
  <si>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</si>
  <si>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</si>
  <si>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</si>
  <si>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</si>
  <si>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</si>
  <si>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</si>
  <si>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</si>
  <si>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</si>
  <si>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</si>
  <si>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</si>
  <si>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</si>
  <si>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</si>
  <si>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</si>
  <si>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</si>
  <si>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</si>
  <si>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</si>
  <si>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</si>
  <si>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</si>
  <si>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</si>
  <si>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</si>
  <si>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</si>
  <si>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</si>
  <si>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</si>
  <si>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</si>
  <si>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</si>
  <si>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</si>
  <si>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</si>
  <si>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</si>
  <si>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</si>
  <si>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</si>
  <si>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</si>
  <si>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</si>
  <si>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</si>
  <si>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</si>
  <si>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</si>
  <si>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</si>
  <si>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</si>
  <si>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</si>
  <si>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</si>
  <si>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</si>
  <si>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</si>
  <si>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</si>
  <si>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</si>
  <si>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</si>
  <si>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</si>
  <si>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</si>
  <si>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</si>
  <si>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</si>
  <si>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</si>
  <si>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</si>
  <si>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</si>
  <si>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</si>
  <si>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</si>
  <si>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</si>
  <si>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</si>
  <si>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</si>
  <si>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</si>
  <si>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</si>
  <si>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</si>
  <si>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</si>
  <si>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</si>
  <si>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</si>
  <si>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</si>
  <si>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</si>
  <si>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</si>
  <si>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</si>
  <si>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</si>
  <si>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</si>
  <si>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</si>
  <si>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</si>
  <si>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</si>
  <si>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</si>
  <si>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</si>
  <si>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</si>
  <si>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</si>
  <si>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</si>
  <si>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</si>
  <si>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</si>
  <si>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</si>
  <si>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</si>
  <si>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</si>
  <si>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</si>
  <si>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</si>
  <si>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</si>
  <si>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</si>
  <si>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</si>
  <si>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</si>
  <si>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</si>
  <si>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</si>
  <si>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</si>
  <si>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</si>
  <si>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</si>
  <si>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</si>
  <si>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</si>
  <si>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</si>
  <si>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</si>
  <si>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</si>
  <si>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</si>
  <si>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</si>
  <si>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</si>
  <si>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</si>
  <si>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</si>
  <si>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</si>
  <si>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</si>
  <si>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</si>
  <si>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</si>
  <si>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</si>
  <si>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</si>
  <si>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</si>
  <si>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</si>
  <si>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</si>
  <si>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</si>
  <si>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</si>
  <si>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</si>
  <si>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</si>
  <si>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</si>
  <si>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</si>
  <si>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</si>
  <si>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</si>
  <si>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</si>
  <si>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</si>
  <si>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</si>
  <si>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</si>
  <si>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</si>
  <si>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</si>
  <si>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</si>
  <si>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</si>
  <si>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</si>
  <si>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</si>
  <si>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</si>
  <si>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</si>
  <si>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</si>
  <si>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</si>
  <si>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</si>
  <si>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</si>
  <si>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</si>
  <si>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</si>
  <si>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</si>
  <si>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</si>
  <si>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</si>
  <si>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</si>
  <si>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</si>
  <si>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</si>
  <si>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</si>
  <si>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</si>
  <si>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</si>
  <si>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</si>
  <si>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</si>
  <si>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</si>
  <si>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</si>
  <si>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</si>
  <si>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</si>
  <si>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</si>
  <si>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</si>
  <si>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</si>
  <si>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</si>
  <si>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</si>
  <si>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</si>
  <si>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</si>
  <si>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</si>
  <si>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</si>
  <si>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</si>
  <si>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</si>
  <si>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</si>
  <si>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</si>
  <si>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</si>
  <si>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</si>
  <si>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</si>
  <si>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</si>
  <si>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</si>
  <si>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</si>
  <si>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</si>
  <si>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</si>
  <si>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</si>
  <si>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</si>
  <si>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</si>
  <si>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</si>
  <si>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</si>
  <si>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</si>
  <si>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</si>
  <si>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</si>
  <si>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</si>
  <si>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</si>
  <si>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</si>
  <si>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</si>
  <si>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</si>
  <si>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</si>
  <si>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</si>
  <si>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</si>
  <si>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</si>
  <si>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</si>
  <si>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</si>
  <si>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</si>
  <si>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</si>
  <si>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</si>
  <si>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</si>
  <si>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</si>
  <si>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</si>
  <si>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</si>
  <si>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</si>
  <si>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</si>
  <si>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</si>
  <si>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</si>
  <si>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</si>
  <si>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</si>
  <si>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</si>
  <si>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</si>
  <si>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</si>
  <si>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</si>
  <si>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</si>
  <si>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</si>
  <si>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</si>
  <si>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</si>
  <si>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</si>
  <si>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</si>
  <si>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</si>
  <si>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</si>
  <si>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</si>
  <si>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</si>
  <si>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</si>
  <si>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</si>
  <si>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</si>
  <si>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</si>
  <si>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</si>
  <si>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</si>
  <si>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</si>
  <si>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</si>
  <si>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</si>
  <si>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</si>
  <si>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</si>
  <si>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</si>
  <si>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</si>
  <si>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</si>
  <si>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</si>
  <si>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</si>
  <si>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</si>
  <si>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</si>
  <si>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</si>
  <si>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</si>
  <si>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</si>
  <si>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</si>
  <si>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</si>
  <si>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</si>
  <si>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</si>
  <si>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</si>
  <si>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</si>
  <si>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</si>
  <si>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</si>
  <si>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</si>
  <si>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</si>
  <si>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</si>
  <si>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</si>
  <si>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</si>
  <si>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</si>
  <si>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</si>
  <si>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</si>
  <si>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</si>
  <si>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</si>
  <si>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</si>
  <si>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</si>
  <si>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</si>
  <si>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</si>
  <si>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</si>
  <si>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</si>
  <si>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</si>
  <si>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</si>
  <si>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</si>
  <si>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</si>
  <si>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</si>
  <si>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</si>
  <si>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</si>
  <si>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</si>
  <si>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</si>
  <si>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</si>
  <si>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</si>
  <si>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</si>
  <si>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</si>
  <si>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</si>
  <si>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</si>
  <si>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</si>
  <si>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</si>
  <si>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</si>
  <si>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</si>
  <si>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</si>
  <si>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</si>
  <si>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</si>
  <si>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</si>
  <si>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</si>
  <si>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</si>
  <si>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</si>
  <si>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</si>
  <si>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</si>
  <si>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</si>
  <si>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</si>
  <si>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</si>
  <si>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</si>
  <si>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</si>
  <si>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</si>
  <si>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</si>
  <si>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</si>
  <si>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</si>
  <si>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</si>
  <si>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</si>
  <si>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</si>
  <si>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</si>
  <si>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</si>
  <si>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</si>
  <si>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</si>
  <si>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</si>
  <si>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</si>
  <si>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</si>
  <si>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</si>
  <si>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</si>
  <si>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</si>
  <si>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</si>
  <si>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</si>
  <si>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</si>
  <si>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</si>
  <si>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</si>
  <si>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</si>
  <si>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</si>
  <si>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</si>
  <si>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</si>
  <si>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</si>
  <si>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</si>
  <si>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</si>
  <si>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</si>
  <si>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</si>
  <si>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</si>
  <si>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</si>
  <si>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</si>
  <si>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</si>
  <si>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</si>
  <si>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</si>
  <si>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</si>
  <si>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</si>
  <si>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</si>
  <si>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</si>
  <si>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</si>
  <si>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</si>
  <si>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</si>
  <si>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</si>
  <si>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</si>
  <si>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</si>
  <si>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</si>
  <si>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</si>
  <si>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</si>
  <si>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</si>
  <si>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</si>
  <si>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</si>
  <si>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</si>
  <si>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</si>
  <si>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</si>
  <si>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</si>
  <si>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</si>
  <si>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</si>
  <si>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</si>
  <si>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</si>
  <si>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</si>
  <si>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</si>
  <si>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</si>
  <si>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</si>
  <si>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</si>
  <si>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</si>
  <si>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</si>
  <si>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</si>
  <si>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</si>
  <si>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</si>
  <si>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</si>
  <si>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</si>
  <si>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</si>
  <si>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</si>
  <si>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</si>
  <si>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</si>
  <si>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</si>
  <si>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</si>
  <si>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</si>
  <si>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</si>
  <si>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</si>
  <si>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</si>
  <si>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</si>
  <si>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</si>
  <si>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</si>
  <si>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</si>
  <si>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</si>
  <si>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</si>
  <si>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</si>
  <si>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</si>
  <si>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</si>
  <si>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</si>
  <si>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</si>
  <si>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</si>
  <si>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</si>
  <si>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</si>
  <si>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</si>
  <si>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</si>
  <si>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</si>
  <si>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</si>
  <si>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</si>
  <si>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</si>
  <si>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</si>
  <si>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</si>
  <si>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</si>
  <si>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</si>
  <si>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</si>
  <si>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</si>
  <si>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</si>
  <si>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</si>
  <si>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</si>
  <si>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</si>
  <si>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</si>
  <si>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</si>
  <si>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</si>
  <si>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</si>
  <si>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</si>
  <si>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</si>
  <si>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</si>
  <si>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</si>
  <si>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</si>
  <si>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</si>
  <si>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</si>
  <si>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</si>
  <si>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</si>
  <si>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</si>
  <si>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</si>
  <si>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</si>
  <si>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</si>
  <si>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</si>
  <si>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</si>
  <si>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</si>
  <si>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</si>
  <si>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</si>
  <si>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</si>
  <si>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</si>
  <si>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</si>
  <si>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</si>
  <si>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</si>
  <si>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</si>
  <si>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</si>
  <si>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</si>
  <si>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</si>
  <si>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</si>
  <si>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</si>
  <si>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</si>
  <si>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</si>
  <si>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</si>
  <si>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</si>
  <si>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</si>
  <si>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</si>
  <si>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</si>
  <si>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</si>
  <si>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</si>
  <si>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</si>
  <si>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</si>
  <si>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</si>
  <si>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</si>
  <si>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</si>
  <si>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</si>
  <si>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</si>
  <si>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</si>
  <si>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</si>
  <si>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</si>
  <si>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</si>
  <si>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</si>
  <si>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</si>
  <si>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</si>
  <si>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</si>
  <si>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</si>
  <si>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</si>
  <si>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</si>
  <si>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</si>
  <si>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</si>
  <si>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</si>
  <si>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</si>
  <si>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</si>
  <si>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</si>
  <si>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</si>
  <si>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</si>
  <si>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</si>
  <si>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</si>
  <si>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</si>
  <si>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</si>
  <si>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</si>
  <si>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</si>
  <si>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</si>
  <si>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</si>
  <si>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</si>
  <si>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</si>
  <si>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</si>
  <si>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</si>
  <si>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</si>
  <si>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</si>
  <si>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</si>
  <si>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</si>
  <si>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</si>
  <si>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</si>
  <si>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</si>
  <si>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</si>
  <si>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</si>
  <si>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</si>
  <si>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</si>
  <si>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</si>
  <si>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</si>
  <si>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</si>
  <si>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</si>
  <si>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</si>
  <si>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</si>
  <si>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</si>
  <si>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</si>
  <si>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</si>
  <si>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</si>
  <si>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</si>
  <si>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</si>
  <si>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</si>
  <si>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</si>
  <si>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</si>
  <si>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</si>
  <si>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</si>
  <si>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</si>
  <si>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</si>
  <si>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</si>
  <si>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</si>
  <si>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</si>
  <si>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</si>
  <si>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</si>
  <si>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</si>
  <si>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</si>
  <si>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</si>
  <si>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</si>
  <si>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</si>
  <si>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</si>
  <si>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</si>
  <si>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</si>
  <si>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</si>
  <si>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</si>
  <si>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</si>
  <si>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</si>
  <si>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</si>
  <si>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</si>
  <si>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</si>
  <si>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</si>
  <si>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</si>
  <si>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</si>
  <si>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</si>
  <si>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</si>
  <si>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</si>
  <si>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</si>
  <si>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</si>
  <si>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</si>
  <si>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</si>
  <si>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</si>
  <si>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</si>
  <si>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</si>
  <si>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</si>
  <si>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</si>
  <si>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</si>
  <si>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</si>
  <si>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</si>
  <si>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</si>
  <si>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</si>
  <si>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</si>
  <si>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</si>
  <si>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</si>
  <si>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</si>
  <si>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</si>
  <si>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</si>
  <si>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</si>
  <si>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</si>
  <si>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</si>
  <si>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</si>
  <si>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</si>
  <si>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</si>
  <si>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</si>
  <si>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</si>
  <si>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</si>
  <si>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</si>
  <si>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</si>
  <si>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</si>
  <si>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</si>
  <si>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</si>
  <si>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</si>
  <si>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</si>
  <si>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</si>
  <si>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</si>
  <si>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</si>
  <si>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</si>
  <si>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</si>
  <si>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</si>
  <si>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</si>
  <si>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</si>
  <si>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</si>
  <si>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</si>
  <si>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</si>
  <si>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</si>
  <si>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</si>
  <si>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</si>
  <si>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</si>
  <si>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</si>
  <si>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</si>
  <si>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</si>
  <si>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</si>
  <si>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</si>
  <si>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</si>
  <si>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</si>
  <si>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</si>
  <si>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</si>
  <si>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</si>
  <si>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</si>
  <si>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</si>
  <si>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</si>
  <si>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</si>
  <si>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</si>
  <si>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</si>
  <si>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</si>
  <si>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</si>
  <si>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</si>
  <si>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</si>
  <si>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</si>
  <si>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</si>
  <si>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</si>
  <si>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</si>
  <si>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</si>
  <si>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</si>
  <si>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</si>
  <si>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</si>
  <si>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</si>
  <si>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</si>
  <si>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</si>
  <si>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</si>
  <si>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</si>
  <si>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</si>
  <si>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</si>
  <si>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</si>
  <si>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</si>
  <si>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</si>
  <si>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</si>
  <si>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</si>
  <si>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</si>
  <si>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</si>
  <si>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</si>
  <si>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</si>
  <si>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</si>
  <si>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</si>
  <si>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</si>
  <si>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</si>
  <si>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</si>
  <si>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</si>
  <si>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</si>
  <si>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</si>
  <si>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</si>
  <si>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</si>
  <si>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</si>
  <si>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</si>
  <si>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</si>
  <si>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</si>
  <si>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</si>
  <si>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</si>
  <si>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</si>
  <si>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</si>
  <si>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</si>
  <si>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</si>
  <si>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</si>
  <si>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</si>
  <si>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</si>
  <si>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</si>
  <si>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</si>
  <si>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</si>
  <si>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</si>
  <si>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</si>
  <si>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</si>
  <si>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</si>
  <si>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</si>
  <si>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</si>
  <si>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</si>
  <si>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</si>
  <si>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</si>
  <si>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</si>
  <si>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</si>
  <si>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</si>
  <si>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</si>
  <si>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</si>
  <si>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</si>
  <si>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</si>
  <si>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</si>
  <si>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</si>
  <si>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</si>
  <si>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</si>
  <si>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</si>
  <si>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</si>
  <si>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</si>
  <si>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</si>
  <si>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</si>
  <si>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</si>
  <si>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</si>
  <si>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</si>
  <si>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</si>
  <si>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</si>
  <si>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</si>
  <si>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</si>
  <si>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</si>
  <si>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</si>
  <si>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</si>
  <si>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</si>
  <si>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</si>
  <si>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</si>
  <si>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</si>
  <si>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</si>
  <si>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</si>
  <si>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</si>
  <si>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</si>
  <si>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</si>
  <si>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</si>
  <si>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</si>
  <si>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</si>
  <si>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</si>
  <si>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</si>
  <si>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</si>
  <si>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</si>
  <si>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</si>
  <si>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</si>
  <si>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</si>
  <si>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</si>
  <si>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</si>
  <si>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</si>
  <si>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</si>
  <si>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</si>
  <si>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</si>
  <si>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</si>
  <si>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</si>
  <si>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</si>
  <si>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</si>
  <si>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</si>
  <si>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</si>
  <si>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</si>
  <si>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</si>
  <si>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</si>
  <si>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</si>
  <si>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</si>
  <si>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</si>
  <si>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</si>
  <si>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</si>
  <si>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</si>
  <si>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</si>
  <si>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</si>
  <si>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</si>
  <si>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</si>
  <si>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</si>
  <si>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</si>
  <si>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</si>
  <si>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</si>
  <si>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</si>
  <si>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</si>
  <si>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</si>
  <si>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</si>
  <si>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</si>
  <si>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</si>
  <si>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</si>
  <si>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</si>
  <si>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</si>
  <si>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</si>
  <si>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</si>
  <si>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</si>
  <si>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</si>
  <si>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</si>
  <si>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</si>
  <si>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</si>
  <si>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</si>
  <si>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</si>
  <si>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</si>
  <si>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</si>
  <si>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</si>
  <si>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</si>
  <si>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</si>
  <si>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</si>
  <si>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</si>
  <si>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</si>
  <si>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</si>
  <si>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</si>
  <si>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</si>
  <si>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</si>
  <si>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</si>
  <si>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</si>
  <si>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</si>
  <si>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</si>
  <si>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</si>
  <si>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</si>
  <si>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</si>
  <si>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</si>
  <si>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</si>
  <si>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</si>
  <si>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</si>
  <si>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</si>
  <si>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</si>
  <si>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</si>
  <si>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</si>
  <si>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</si>
  <si>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</si>
  <si>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</si>
  <si>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</si>
  <si>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</si>
  <si>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</si>
  <si>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</si>
  <si>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</si>
  <si>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</si>
  <si>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</si>
  <si>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</si>
  <si>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</si>
  <si>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</si>
  <si>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</si>
  <si>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</si>
  <si>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</si>
  <si>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</si>
  <si>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</si>
  <si>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</si>
  <si>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</si>
  <si>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</si>
  <si>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</si>
  <si>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</si>
  <si>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</si>
  <si>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</si>
  <si>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</si>
  <si>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</si>
  <si>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</si>
  <si>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</si>
  <si>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</si>
  <si>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</si>
  <si>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</si>
  <si>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</si>
  <si>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</si>
  <si>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</si>
  <si>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</si>
  <si>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</si>
  <si>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</si>
  <si>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</si>
  <si>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</si>
  <si>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</si>
  <si>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</si>
  <si>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</si>
  <si>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</si>
  <si>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</si>
  <si>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</si>
  <si>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</si>
  <si>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</si>
  <si>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</si>
  <si>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</si>
  <si>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</si>
  <si>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</si>
  <si>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</si>
  <si>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</si>
  <si>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</si>
  <si>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</si>
  <si>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</si>
  <si>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</si>
  <si>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</si>
  <si>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</si>
  <si>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</si>
  <si>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</si>
  <si>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</si>
  <si>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</si>
  <si>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</si>
  <si>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</si>
  <si>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</si>
  <si>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</si>
  <si>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</si>
  <si>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</si>
  <si>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</si>
  <si>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</si>
  <si>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</si>
  <si>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</si>
  <si>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</si>
  <si>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</si>
  <si>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</si>
  <si>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</si>
  <si>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</si>
  <si>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</si>
  <si>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</si>
  <si>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</si>
  <si>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</si>
  <si>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</si>
  <si>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</si>
  <si>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</si>
  <si>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</si>
  <si>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</si>
  <si>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</si>
  <si>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</si>
  <si>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</si>
  <si>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</si>
  <si>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</si>
  <si>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</si>
  <si>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</si>
  <si>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</si>
  <si>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</si>
  <si>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</si>
  <si>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</si>
  <si>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</si>
  <si>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</si>
  <si>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</si>
  <si>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</si>
  <si>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</si>
  <si>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</si>
  <si>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</si>
  <si>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</si>
  <si>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</si>
  <si>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</si>
  <si>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</si>
  <si>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</si>
  <si>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</si>
  <si>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</si>
  <si>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</si>
  <si>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</si>
  <si>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</si>
  <si>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</si>
  <si>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</si>
  <si>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</si>
  <si>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</si>
  <si>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</si>
  <si>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</si>
  <si>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</si>
  <si>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</si>
  <si>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</si>
  <si>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</si>
  <si>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</si>
  <si>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</si>
  <si>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</si>
  <si>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</si>
  <si>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</si>
  <si>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</si>
  <si>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</si>
  <si>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</si>
  <si>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</si>
  <si>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</si>
  <si>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</si>
  <si>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</si>
  <si>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</si>
  <si>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</si>
  <si>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</si>
  <si>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</si>
  <si>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</si>
  <si>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</si>
  <si>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</si>
  <si>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</si>
  <si>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</si>
  <si>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</si>
  <si>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</si>
  <si>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</si>
  <si>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</si>
  <si>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</si>
  <si>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</si>
  <si>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</si>
  <si>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</si>
  <si>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</si>
  <si>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</si>
  <si>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</si>
  <si>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</si>
  <si>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</si>
  <si>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</si>
  <si>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</si>
  <si>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</si>
  <si>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</si>
  <si>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</si>
  <si>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</si>
  <si>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</si>
  <si>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</si>
  <si>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</si>
  <si>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</si>
  <si>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</si>
  <si>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</si>
  <si>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</si>
  <si>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</si>
  <si>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</si>
  <si>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</si>
  <si>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</si>
  <si>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</si>
  <si>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</si>
  <si>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</si>
  <si>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</si>
  <si>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</si>
  <si>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</si>
  <si>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</si>
  <si>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</si>
  <si>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</si>
  <si>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</si>
  <si>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</si>
  <si>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</si>
  <si>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</si>
  <si>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</si>
  <si>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</si>
  <si>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</si>
  <si>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</si>
  <si>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</si>
  <si>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</si>
  <si>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</si>
  <si>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</si>
  <si>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</si>
  <si>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</si>
  <si>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</si>
  <si>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</si>
  <si>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</si>
  <si>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</si>
  <si>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</si>
  <si>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</si>
  <si>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</si>
  <si>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</si>
  <si>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</si>
  <si>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</si>
  <si>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</si>
  <si>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</si>
  <si>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</si>
  <si>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</si>
  <si>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</si>
  <si>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</si>
  <si>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</si>
  <si>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</si>
  <si>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</si>
  <si>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</si>
  <si>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</si>
  <si>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</si>
  <si>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</si>
  <si>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</si>
  <si>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</si>
  <si>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</si>
  <si>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</si>
  <si>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</si>
  <si>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</si>
  <si>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</si>
  <si>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</si>
  <si>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</si>
  <si>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</si>
  <si>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</si>
  <si>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</si>
  <si>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</si>
  <si>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</si>
  <si>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</si>
  <si>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</si>
  <si>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</si>
  <si>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</si>
  <si>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</si>
  <si>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</si>
  <si>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</si>
  <si>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</si>
  <si>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</si>
  <si>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</si>
  <si>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</si>
  <si>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</si>
  <si>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</si>
  <si>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</si>
  <si>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</si>
  <si>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</si>
  <si>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</si>
  <si>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</si>
  <si>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</si>
  <si>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</si>
  <si>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</si>
  <si>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</si>
  <si>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</si>
  <si>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</si>
  <si>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</si>
  <si>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</si>
  <si>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</si>
  <si>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</si>
  <si>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</si>
  <si>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</si>
  <si>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</si>
  <si>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</si>
  <si>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</si>
  <si>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</si>
  <si>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</si>
  <si>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</si>
  <si>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</si>
  <si>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</si>
  <si>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</si>
  <si>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</si>
  <si>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</si>
  <si>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</si>
  <si>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</si>
  <si>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</si>
  <si>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</si>
  <si>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</si>
  <si>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</si>
  <si>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</si>
  <si>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</si>
  <si>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</si>
  <si>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</si>
  <si>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</si>
  <si>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</si>
  <si>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</si>
  <si>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</si>
  <si>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</si>
  <si>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</si>
  <si>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</si>
  <si>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</si>
  <si>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</si>
  <si>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</si>
  <si>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</si>
  <si>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</si>
  <si>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</si>
  <si>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</si>
  <si>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</si>
  <si>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</si>
  <si>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</si>
  <si>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</si>
  <si>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</si>
  <si>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</si>
  <si>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</si>
  <si>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</si>
  <si>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</si>
  <si>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</si>
  <si>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</si>
  <si>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</si>
  <si>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</si>
  <si>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</si>
  <si>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</si>
  <si>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</si>
  <si>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</si>
  <si>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</si>
  <si>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</si>
  <si>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</si>
  <si>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</si>
  <si>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</si>
  <si>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</si>
  <si>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</si>
  <si>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</si>
  <si>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</si>
  <si>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</si>
  <si>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</si>
  <si>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</si>
  <si>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</si>
  <si>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</si>
  <si>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</si>
  <si>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</si>
  <si>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</si>
  <si>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</si>
  <si>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</si>
  <si>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</si>
  <si>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</si>
  <si>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</si>
  <si>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</si>
  <si>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</si>
  <si>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</si>
  <si>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</si>
  <si>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</si>
  <si>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</si>
  <si>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</si>
  <si>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</si>
  <si>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</si>
  <si>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</si>
  <si>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</si>
  <si>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</si>
  <si>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</si>
  <si>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</si>
  <si>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</si>
  <si>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</si>
  <si>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</si>
  <si>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</si>
  <si>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</si>
  <si>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</si>
  <si>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</si>
  <si>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</si>
  <si>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</si>
  <si>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</si>
  <si>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</si>
  <si>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</si>
  <si>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</si>
  <si>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</si>
  <si>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</si>
  <si>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</si>
  <si>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</si>
  <si>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</si>
  <si>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</si>
  <si>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</si>
  <si>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</si>
  <si>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</si>
  <si>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</si>
  <si>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</si>
  <si>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</si>
  <si>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</si>
  <si>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</si>
  <si>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</si>
  <si>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</si>
  <si>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</si>
  <si>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</si>
  <si>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</si>
  <si>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</si>
  <si>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</si>
  <si>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</si>
  <si>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</si>
  <si>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</si>
  <si>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</si>
  <si>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</si>
  <si>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</si>
  <si>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</si>
  <si>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</si>
  <si>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</si>
  <si>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</si>
  <si>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</si>
  <si>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</si>
  <si>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</si>
  <si>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</si>
  <si>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</si>
  <si>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</si>
  <si>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</si>
  <si>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</si>
  <si>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</si>
  <si>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</si>
  <si>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</si>
  <si>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</si>
  <si>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</si>
  <si>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</si>
  <si>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</si>
  <si>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</si>
  <si>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</si>
  <si>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</si>
  <si>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</si>
  <si>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</si>
  <si>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</si>
  <si>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</si>
  <si>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</si>
  <si>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</si>
  <si>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</si>
  <si>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</si>
  <si>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</si>
  <si>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</si>
  <si>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</si>
  <si>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</si>
  <si>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</si>
  <si>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</si>
  <si>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</si>
  <si>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</si>
  <si>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</si>
  <si>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</si>
  <si>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</si>
  <si>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</si>
  <si>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</si>
  <si>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</si>
  <si>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</si>
  <si>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</si>
  <si>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</si>
  <si>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</si>
  <si>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</si>
  <si>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</si>
  <si>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</si>
  <si>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</si>
  <si>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</si>
  <si>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</si>
  <si>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</si>
  <si>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</si>
  <si>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</si>
  <si>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</si>
  <si>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</si>
  <si>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</si>
  <si>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</si>
  <si>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</si>
  <si>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</si>
  <si>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</si>
  <si>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</si>
  <si>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</si>
  <si>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</si>
  <si>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</si>
  <si>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</si>
  <si>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</si>
  <si>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</si>
  <si>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</si>
  <si>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</si>
  <si>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</si>
  <si>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</si>
  <si>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</si>
  <si>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</si>
  <si>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</si>
  <si>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</si>
  <si>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</si>
  <si>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</si>
  <si>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</si>
  <si>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</si>
  <si>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</si>
  <si>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</si>
  <si>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</si>
  <si>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</si>
  <si>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</si>
  <si>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</si>
  <si>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</si>
  <si>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</si>
  <si>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</si>
  <si>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</si>
  <si>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</si>
  <si>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</si>
  <si>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</si>
  <si>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</si>
  <si>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</si>
  <si>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</si>
  <si>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</si>
  <si>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</si>
  <si>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</si>
  <si>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</si>
  <si>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</si>
  <si>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</si>
  <si>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</si>
  <si>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</si>
  <si>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</si>
  <si>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</si>
  <si>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</si>
  <si>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</si>
  <si>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</si>
  <si>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</si>
  <si>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</si>
  <si>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</si>
  <si>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</si>
  <si>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</si>
  <si>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</si>
  <si>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</si>
  <si>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</si>
  <si>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</si>
  <si>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</si>
  <si>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</si>
  <si>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</si>
  <si>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</si>
  <si>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</si>
  <si>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</si>
  <si>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</si>
  <si>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</si>
  <si>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</si>
  <si>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</si>
  <si>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</si>
  <si>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</si>
  <si>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</si>
  <si>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</si>
  <si>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</si>
  <si>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</si>
  <si>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</si>
  <si>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</si>
  <si>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</si>
  <si>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</si>
  <si>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</si>
  <si>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</si>
  <si>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</si>
  <si>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</si>
  <si>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</si>
  <si>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</si>
  <si>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</si>
  <si>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</si>
  <si>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</si>
  <si>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</si>
  <si>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</si>
  <si>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</si>
  <si>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</si>
  <si>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</si>
  <si>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</si>
  <si>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</si>
  <si>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</si>
  <si>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</si>
  <si>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</si>
  <si>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</si>
  <si>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</si>
  <si>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</si>
  <si>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</si>
  <si>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</si>
  <si>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</si>
  <si>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</si>
  <si>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</si>
  <si>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</si>
  <si>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</si>
  <si>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</si>
  <si>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</si>
  <si>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</si>
  <si>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</si>
  <si>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</si>
  <si>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</si>
  <si>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</si>
  <si>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</si>
  <si>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</si>
  <si>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</si>
  <si>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</si>
  <si>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</si>
  <si>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</si>
  <si>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</si>
  <si>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</si>
  <si>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</si>
  <si>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</si>
  <si>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</si>
  <si>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</si>
  <si>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</si>
  <si>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</si>
  <si>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</si>
  <si>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</si>
  <si>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</si>
  <si>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</si>
  <si>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</si>
  <si>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</si>
  <si>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</si>
  <si>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</si>
  <si>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</si>
  <si>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</si>
  <si>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</si>
  <si>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</si>
  <si>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</si>
  <si>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</si>
  <si>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</si>
  <si>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</si>
  <si>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</si>
  <si>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</si>
  <si>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</si>
  <si>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</si>
  <si>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</si>
  <si>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</si>
  <si>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</si>
  <si>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</si>
  <si>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</si>
  <si>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</si>
  <si>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</si>
  <si>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</si>
  <si>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</si>
  <si>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</si>
  <si>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</si>
  <si>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</si>
  <si>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</si>
  <si>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</si>
  <si>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</si>
  <si>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</si>
  <si>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</si>
  <si>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</si>
  <si>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</si>
  <si>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</si>
  <si>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</si>
  <si>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</si>
  <si>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</si>
  <si>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</si>
  <si>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</si>
  <si>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</si>
  <si>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</si>
  <si>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</si>
  <si>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</si>
  <si>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</si>
  <si>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</si>
  <si>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</si>
  <si>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</si>
  <si>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</si>
  <si>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</si>
  <si>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</si>
  <si>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</si>
  <si>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</si>
  <si>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</si>
  <si>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</si>
  <si>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</si>
  <si>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</si>
  <si>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</si>
  <si>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</si>
  <si>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</si>
  <si>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</si>
  <si>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</si>
  <si>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</si>
  <si>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</si>
  <si>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</si>
  <si>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</si>
  <si>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</si>
  <si>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</si>
  <si>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</si>
  <si>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</si>
  <si>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</si>
  <si>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</si>
  <si>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</si>
  <si>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</si>
  <si>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</si>
  <si>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</si>
  <si>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</si>
  <si>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</si>
  <si>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</si>
  <si>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</si>
  <si>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</si>
  <si>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</si>
  <si>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</si>
  <si>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</si>
  <si>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</si>
  <si>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</si>
  <si>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</si>
  <si>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</si>
  <si>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</si>
  <si>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</si>
  <si>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</si>
  <si>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</si>
  <si>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</si>
  <si>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</si>
  <si>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</si>
  <si>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</si>
  <si>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</si>
  <si>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</si>
  <si>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</si>
  <si>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</si>
  <si>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</si>
  <si>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</si>
  <si>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</si>
  <si>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</si>
  <si>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</si>
  <si>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</si>
  <si>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</si>
  <si>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</si>
  <si>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</si>
  <si>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</si>
  <si>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</si>
  <si>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</si>
  <si>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</si>
  <si>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</si>
  <si>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</si>
  <si>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</si>
  <si>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</si>
  <si>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</si>
  <si>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</si>
  <si>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</si>
  <si>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</si>
  <si>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</si>
  <si>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</si>
  <si>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</si>
  <si>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</si>
  <si>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</si>
  <si>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</si>
  <si>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</si>
  <si>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</si>
  <si>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</si>
  <si>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</si>
  <si>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</si>
  <si>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</si>
  <si>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</si>
  <si>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</si>
  <si>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</si>
  <si>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</si>
  <si>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</si>
  <si>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</si>
  <si>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</si>
  <si>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</si>
  <si>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</si>
  <si>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</si>
  <si>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</si>
  <si>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</si>
  <si>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</si>
  <si>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</si>
  <si>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</si>
  <si>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</si>
  <si>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</si>
  <si>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</si>
  <si>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</si>
  <si>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</si>
  <si>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</si>
  <si>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</si>
  <si>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</si>
  <si>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</si>
  <si>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</si>
  <si>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</si>
  <si>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</si>
  <si>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</si>
  <si>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</si>
  <si>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</si>
  <si>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</si>
  <si>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</si>
  <si>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</si>
  <si>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</si>
  <si>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</si>
  <si>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</si>
  <si>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</si>
  <si>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</si>
  <si>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</si>
  <si>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</si>
  <si>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</si>
  <si>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</si>
  <si>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</si>
  <si>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</si>
  <si>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</si>
  <si>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</si>
  <si>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</si>
  <si>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</si>
  <si>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</si>
  <si>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</si>
  <si>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</si>
  <si>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</si>
  <si>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</si>
  <si>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</si>
  <si>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</si>
  <si>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</si>
  <si>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</si>
  <si>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</si>
  <si>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</si>
  <si>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</si>
  <si>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</si>
  <si>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</si>
  <si>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</si>
  <si>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</si>
  <si>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</si>
  <si>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</si>
  <si>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</si>
  <si>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</si>
  <si>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</si>
  <si>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</si>
  <si>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</si>
  <si>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</si>
  <si>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</si>
  <si>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</si>
  <si>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</si>
  <si>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</si>
  <si>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</si>
  <si>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</si>
  <si>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</si>
  <si>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</si>
  <si>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</si>
  <si>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</si>
  <si>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</si>
  <si>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</si>
  <si>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</si>
  <si>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</si>
  <si>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</si>
  <si>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</si>
  <si>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</si>
  <si>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</si>
  <si>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</si>
  <si>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</si>
  <si>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</si>
  <si>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</si>
  <si>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</si>
  <si>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</si>
  <si>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</si>
  <si>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</si>
  <si>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</si>
  <si>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</si>
  <si>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</si>
  <si>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</si>
  <si>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</si>
  <si>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</si>
  <si>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</si>
  <si>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</si>
  <si>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</si>
  <si>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</si>
  <si>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</si>
  <si>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</si>
  <si>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</si>
  <si>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</si>
  <si>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</si>
  <si>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</si>
  <si>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</si>
  <si>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</si>
  <si>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</si>
  <si>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</si>
  <si>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</si>
  <si>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</si>
  <si>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</si>
  <si>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</si>
  <si>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</si>
  <si>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</si>
  <si>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</si>
  <si>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</si>
  <si>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</si>
  <si>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</si>
  <si>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</si>
  <si>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</si>
  <si>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</si>
  <si>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</si>
  <si>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</si>
  <si>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</si>
  <si>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</si>
  <si>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</si>
  <si>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</si>
  <si>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</si>
  <si>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</si>
  <si>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</si>
  <si>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</si>
  <si>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</si>
  <si>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</si>
  <si>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</si>
  <si>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</si>
  <si>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</si>
  <si>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</si>
  <si>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</si>
  <si>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</si>
  <si>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</si>
  <si>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</si>
  <si>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</si>
  <si>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</si>
  <si>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</si>
  <si>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</si>
  <si>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</si>
  <si>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</si>
  <si>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</si>
  <si>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</si>
  <si>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</si>
  <si>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</si>
  <si>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</si>
  <si>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</si>
  <si>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</si>
  <si>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</si>
  <si>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</si>
  <si>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</si>
  <si>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</si>
  <si>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</si>
  <si>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</si>
  <si>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</si>
  <si>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</si>
  <si>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</si>
  <si>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</si>
  <si>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</si>
  <si>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</si>
  <si>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</si>
  <si>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</si>
  <si>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</si>
  <si>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</si>
  <si>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</si>
  <si>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</si>
  <si>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</si>
  <si>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</si>
  <si>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</si>
  <si>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</si>
  <si>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</si>
  <si>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</si>
  <si>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</si>
  <si>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</si>
  <si>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</si>
  <si>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</si>
  <si>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</si>
  <si>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</si>
  <si>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</si>
  <si>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</si>
  <si>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</si>
  <si>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</si>
  <si>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</si>
  <si>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</si>
  <si>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</si>
  <si>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</si>
  <si>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</si>
  <si>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</si>
  <si>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</si>
  <si>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</si>
  <si>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</si>
  <si>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</si>
  <si>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</si>
  <si>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</si>
  <si>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</si>
  <si>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</si>
  <si>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</si>
  <si>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</si>
  <si>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</si>
  <si>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</si>
  <si>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</si>
  <si>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</si>
  <si>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</si>
  <si>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</si>
  <si>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</si>
  <si>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</si>
  <si>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</si>
  <si>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</si>
  <si>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</si>
  <si>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</si>
  <si>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</si>
  <si>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</si>
  <si>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</si>
  <si>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</si>
  <si>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</si>
  <si>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</si>
  <si>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</si>
  <si>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</si>
  <si>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</si>
  <si>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</si>
  <si>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</si>
  <si>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</si>
  <si>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</si>
  <si>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</si>
  <si>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</si>
  <si>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</si>
  <si>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</si>
  <si>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</si>
  <si>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</si>
  <si>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</si>
  <si>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</si>
  <si>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</si>
  <si>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</si>
  <si>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</si>
  <si>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</si>
  <si>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</si>
  <si>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</si>
  <si>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</si>
  <si>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</si>
  <si>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</si>
  <si>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</si>
  <si>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</si>
  <si>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</si>
  <si>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</si>
  <si>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</si>
  <si>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</si>
  <si>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</si>
  <si>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</si>
  <si>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</si>
  <si>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</si>
  <si>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</si>
  <si>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</si>
  <si>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</si>
  <si>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</si>
  <si>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</si>
  <si>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</si>
  <si>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</si>
  <si>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</si>
  <si>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</si>
  <si>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</si>
  <si>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</si>
  <si>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</si>
  <si>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</si>
  <si>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</si>
  <si>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</si>
  <si>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</si>
  <si>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</si>
  <si>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</si>
  <si>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</si>
  <si>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</si>
  <si>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</si>
  <si>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</si>
  <si>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</si>
  <si>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</si>
  <si>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</si>
  <si>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</si>
  <si>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</si>
  <si>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</si>
  <si>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</si>
  <si>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</si>
  <si>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</si>
  <si>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</si>
  <si>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</si>
  <si>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</si>
  <si>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</si>
  <si>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</si>
  <si>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</si>
  <si>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</si>
  <si>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</si>
  <si>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</si>
  <si>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</si>
  <si>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</si>
  <si>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</si>
  <si>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</si>
  <si>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</si>
  <si>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</si>
  <si>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</si>
  <si>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</si>
  <si>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</si>
  <si>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</si>
  <si>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</si>
  <si>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</si>
  <si>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</si>
  <si>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</si>
  <si>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</si>
  <si>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</si>
  <si>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</si>
  <si>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</si>
  <si>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</si>
  <si>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</si>
  <si>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</si>
  <si>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</si>
  <si>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</si>
  <si>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</si>
  <si>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</si>
  <si>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</si>
  <si>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</si>
  <si>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</si>
  <si>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</si>
  <si>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</si>
  <si>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</si>
  <si>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</si>
  <si>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</si>
  <si>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</si>
  <si>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</si>
  <si>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</si>
  <si>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</si>
  <si>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</si>
  <si>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</si>
  <si>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</si>
  <si>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</si>
  <si>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</si>
  <si>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</si>
  <si>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</si>
  <si>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</si>
  <si>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</si>
  <si>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</si>
  <si>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</si>
  <si>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</si>
  <si>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</si>
  <si>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</si>
  <si>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</si>
  <si>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</si>
  <si>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</si>
  <si>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</si>
  <si>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</si>
  <si>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</si>
  <si>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</si>
  <si>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</si>
  <si>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</si>
  <si>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</si>
  <si>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</si>
  <si>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</si>
  <si>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</si>
  <si>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</si>
  <si>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</si>
  <si>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</si>
  <si>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</si>
  <si>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</si>
  <si>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</si>
  <si>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</si>
  <si>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</si>
  <si>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</si>
  <si>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</si>
  <si>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</si>
  <si>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</si>
  <si>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</si>
  <si>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</si>
  <si>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</si>
  <si>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</si>
  <si>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</si>
  <si>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</si>
  <si>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</si>
  <si>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</si>
  <si>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</si>
  <si>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</si>
  <si>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</si>
  <si>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</si>
  <si>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</si>
  <si>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</si>
  <si>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</si>
  <si>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</si>
  <si>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</si>
  <si>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</si>
  <si>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</si>
  <si>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</si>
  <si>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</si>
  <si>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</si>
  <si>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</si>
  <si>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</si>
  <si>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</si>
  <si>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</si>
  <si>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</si>
  <si>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</si>
  <si>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</si>
  <si>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</si>
  <si>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</si>
  <si>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</si>
  <si>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</si>
  <si>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</si>
  <si>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</si>
  <si>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</si>
  <si>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</si>
  <si>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</si>
  <si>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</si>
  <si>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</si>
  <si>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</si>
  <si>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</si>
  <si>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</si>
  <si>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</si>
  <si>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</si>
  <si>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</si>
  <si>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</si>
  <si>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</si>
  <si>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</si>
  <si>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</si>
  <si>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</si>
  <si>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</si>
  <si>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</si>
  <si>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</si>
  <si>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</si>
  <si>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</si>
  <si>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</si>
  <si>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</si>
  <si>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</si>
  <si>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</si>
  <si>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</si>
  <si>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</si>
  <si>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</si>
  <si>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</si>
  <si>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</si>
  <si>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</si>
  <si>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</si>
  <si>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</si>
  <si>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</si>
  <si>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</si>
  <si>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</si>
  <si>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</si>
  <si>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</si>
  <si>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</si>
  <si>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</si>
  <si>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</si>
  <si>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</si>
  <si>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</si>
  <si>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</si>
  <si>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</si>
  <si>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</si>
  <si>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</si>
  <si>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</si>
  <si>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</si>
  <si>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</si>
  <si>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</si>
  <si>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</si>
  <si>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</si>
  <si>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</si>
  <si>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</si>
  <si>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</si>
  <si>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</si>
  <si>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</si>
  <si>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</si>
  <si>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</si>
  <si>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</si>
  <si>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</si>
  <si>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</si>
  <si>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</si>
  <si>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</si>
  <si>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</si>
  <si>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</si>
  <si>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</si>
  <si>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</si>
  <si>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</si>
  <si>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</si>
  <si>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</si>
  <si>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</si>
  <si>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</si>
  <si>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</si>
  <si>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</si>
  <si>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</si>
  <si>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</si>
  <si>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</si>
  <si>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</si>
  <si>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</si>
  <si>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</si>
  <si>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</si>
  <si>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</si>
  <si>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</si>
  <si>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</si>
  <si>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</si>
  <si>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</si>
  <si>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</si>
  <si>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</si>
  <si>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</si>
  <si>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</si>
  <si>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</si>
  <si>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</si>
  <si>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</si>
  <si>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</si>
  <si>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</si>
  <si>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</si>
  <si>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</si>
  <si>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</si>
  <si>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</si>
  <si>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</si>
  <si>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</si>
  <si>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</si>
  <si>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</si>
  <si>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</si>
  <si>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</si>
  <si>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</si>
  <si>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</si>
  <si>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</si>
  <si>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</si>
  <si>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</si>
  <si>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</si>
  <si>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</si>
  <si>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</si>
  <si>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</si>
  <si>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</si>
  <si>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</si>
  <si>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</si>
  <si>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</si>
  <si>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</si>
  <si>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</si>
  <si>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</si>
  <si>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</si>
  <si>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</si>
  <si>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</si>
  <si>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</si>
  <si>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</si>
  <si>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</si>
  <si>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</si>
  <si>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</si>
  <si>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</si>
  <si>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</si>
  <si>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</si>
  <si>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</si>
  <si>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</si>
  <si>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</si>
  <si>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</si>
  <si>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</si>
  <si>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</si>
  <si>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</si>
  <si>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</si>
  <si>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</si>
  <si>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</si>
  <si>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</si>
  <si>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</si>
  <si>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</si>
  <si>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</si>
  <si>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</si>
  <si>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</si>
  <si>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</si>
  <si>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</si>
  <si>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</si>
  <si>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</si>
  <si>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</si>
  <si>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</si>
  <si>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</si>
  <si>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</si>
  <si>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</si>
  <si>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</si>
  <si>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</si>
  <si>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</si>
  <si>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</si>
  <si>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</si>
  <si>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</si>
  <si>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</si>
  <si>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</si>
  <si>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</si>
  <si>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</si>
  <si>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</si>
  <si>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</si>
  <si>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</si>
  <si>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</si>
  <si>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</si>
  <si>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</si>
  <si>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</si>
  <si>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</si>
  <si>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</si>
  <si>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</si>
  <si>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</si>
  <si>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</si>
  <si>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</si>
  <si>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</si>
  <si>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</si>
  <si>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</si>
  <si>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</si>
  <si>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</si>
  <si>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</si>
  <si>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</si>
  <si>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</si>
  <si>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</si>
  <si>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</si>
  <si>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</si>
  <si>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</si>
  <si>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</si>
  <si>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</si>
  <si>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</si>
  <si>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</si>
  <si>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</si>
  <si>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</si>
  <si>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</si>
  <si>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</si>
  <si>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</si>
  <si>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</si>
  <si>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</si>
  <si>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</si>
  <si>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</si>
  <si>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</si>
  <si>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</si>
  <si>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</si>
  <si>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</si>
  <si>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</si>
  <si>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</si>
  <si>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</si>
  <si>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</si>
  <si>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</si>
  <si>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</si>
  <si>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</si>
  <si>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</si>
  <si>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</si>
  <si>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</si>
  <si>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</si>
  <si>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</si>
  <si>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</si>
  <si>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</si>
  <si>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</si>
  <si>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</si>
  <si>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</si>
  <si>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</si>
  <si>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</si>
  <si>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</si>
  <si>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</si>
  <si>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</si>
  <si>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</si>
  <si>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</si>
  <si>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</si>
  <si>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</si>
  <si>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</si>
  <si>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</si>
  <si>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</si>
  <si>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</si>
  <si>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</si>
  <si>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</si>
  <si>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</si>
  <si>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</si>
  <si>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</si>
  <si>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</si>
  <si>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</si>
  <si>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</si>
  <si>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</si>
  <si>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</si>
  <si>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</si>
  <si>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</si>
  <si>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</si>
  <si>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</si>
  <si>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</si>
  <si>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</si>
  <si>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</si>
  <si>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</si>
  <si>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</si>
  <si>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</si>
  <si>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</si>
  <si>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</si>
  <si>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</si>
  <si>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</si>
  <si>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</si>
  <si>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</si>
  <si>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</si>
  <si>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</si>
  <si>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</si>
  <si>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</si>
  <si>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</si>
  <si>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</si>
  <si>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</si>
  <si>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</si>
  <si>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</si>
  <si>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</si>
  <si>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</si>
  <si>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</si>
  <si>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</si>
  <si>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</si>
  <si>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</si>
  <si>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</si>
  <si>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</si>
  <si>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</si>
  <si>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</si>
  <si>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</si>
  <si>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</si>
  <si>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</si>
  <si>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</si>
  <si>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</si>
  <si>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</si>
  <si>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</si>
  <si>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</si>
  <si>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</si>
  <si>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</si>
  <si>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</si>
  <si>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</si>
  <si>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</si>
  <si>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</si>
  <si>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</si>
  <si>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</si>
  <si>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</si>
  <si>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</si>
  <si>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</si>
  <si>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</si>
  <si>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</si>
  <si>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</si>
  <si>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</si>
  <si>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</si>
  <si>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</si>
  <si>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</si>
  <si>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</si>
  <si>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</si>
  <si>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</si>
  <si>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</si>
  <si>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</si>
  <si>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</si>
  <si>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</si>
  <si>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</si>
  <si>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</si>
  <si>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</si>
  <si>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</si>
  <si>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</si>
  <si>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</si>
  <si>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</si>
  <si>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</si>
  <si>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</si>
  <si>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</si>
  <si>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</si>
  <si>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</si>
  <si>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</si>
  <si>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</si>
  <si>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</si>
  <si>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</si>
  <si>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</si>
  <si>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</si>
  <si>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</si>
  <si>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</si>
  <si>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</si>
  <si>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</si>
  <si>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</si>
  <si>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</si>
  <si>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</si>
  <si>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</si>
  <si>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</si>
  <si>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</si>
  <si>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</si>
  <si>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</si>
  <si>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</si>
  <si>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</si>
  <si>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</si>
  <si>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</si>
  <si>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</si>
  <si>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</si>
  <si>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</si>
  <si>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</si>
  <si>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</si>
  <si>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</si>
  <si>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</si>
  <si>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</si>
  <si>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</si>
  <si>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</si>
  <si>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</si>
  <si>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</si>
  <si>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</si>
  <si>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</si>
  <si>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</si>
  <si>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</si>
  <si>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</si>
  <si>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</si>
  <si>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</si>
  <si>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</si>
  <si>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</si>
  <si>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</si>
  <si>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</si>
  <si>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</si>
  <si>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</si>
  <si>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</si>
  <si>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</si>
  <si>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</si>
  <si>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</si>
  <si>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</si>
  <si>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</si>
  <si>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</si>
  <si>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</si>
  <si>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</si>
  <si>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</si>
  <si>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</si>
  <si>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</si>
  <si>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</si>
  <si>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</si>
  <si>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</si>
  <si>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</si>
  <si>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</si>
  <si>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</si>
  <si>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</si>
  <si>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</si>
  <si>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</si>
  <si>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</si>
  <si>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</si>
  <si>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</si>
  <si>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</si>
  <si>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</si>
  <si>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</si>
  <si>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</si>
  <si>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</si>
  <si>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</si>
  <si>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</si>
  <si>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</si>
  <si>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</si>
  <si>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</si>
  <si>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</si>
  <si>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</si>
  <si>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</si>
  <si>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</si>
  <si>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</si>
  <si>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</si>
  <si>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</si>
  <si>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</si>
  <si>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</si>
  <si>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</si>
  <si>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</si>
  <si>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</si>
  <si>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</si>
  <si>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</si>
  <si>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</si>
  <si>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</si>
  <si>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</si>
  <si>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</si>
  <si>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</si>
  <si>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</si>
  <si>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</si>
  <si>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</si>
  <si>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</si>
  <si>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</si>
  <si>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</si>
  <si>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</si>
  <si>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</si>
  <si>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</si>
  <si>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</si>
  <si>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</si>
  <si>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</si>
  <si>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</si>
  <si>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</si>
  <si>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</si>
  <si>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</si>
  <si>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</si>
  <si>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</si>
  <si>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</si>
  <si>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</si>
  <si>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</si>
  <si>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</si>
  <si>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</si>
  <si>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</si>
  <si>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</si>
  <si>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</si>
  <si>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</si>
  <si>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</si>
  <si>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</si>
  <si>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</si>
  <si>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</si>
  <si>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</si>
  <si>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</si>
  <si>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</si>
  <si>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</si>
  <si>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</si>
  <si>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</si>
  <si>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</si>
  <si>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</si>
  <si>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</si>
  <si>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</si>
  <si>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</si>
  <si>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</si>
  <si>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</si>
  <si>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</si>
  <si>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</si>
  <si>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</si>
  <si>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</si>
  <si>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</si>
  <si>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</si>
  <si>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</si>
  <si>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</si>
  <si>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</si>
  <si>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</si>
  <si>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</si>
  <si>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</si>
  <si>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</si>
  <si>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</si>
  <si>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</si>
  <si>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</si>
  <si>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</si>
  <si>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</si>
  <si>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</si>
  <si>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</si>
  <si>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</si>
  <si>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</si>
  <si>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</si>
  <si>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</si>
  <si>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</si>
  <si>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</si>
  <si>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</si>
  <si>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</si>
  <si>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</si>
  <si>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</si>
  <si>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</si>
  <si>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</si>
  <si>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</si>
  <si>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</si>
  <si>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</si>
  <si>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</si>
  <si>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</si>
  <si>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</si>
  <si>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</si>
  <si>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</si>
  <si>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</si>
  <si>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</si>
  <si>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</si>
  <si>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</si>
  <si>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</si>
  <si>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</si>
  <si>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</si>
  <si>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</si>
  <si>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</si>
  <si>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</si>
  <si>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</si>
  <si>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</si>
  <si>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</si>
  <si>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</si>
  <si>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</si>
  <si>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</si>
  <si>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</si>
  <si>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</si>
  <si>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</si>
  <si>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</si>
  <si>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</si>
  <si>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</si>
  <si>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</si>
  <si>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</si>
  <si>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</si>
  <si>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</si>
  <si>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</si>
  <si>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</si>
  <si>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</si>
  <si>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</si>
  <si>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</si>
  <si>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</si>
  <si>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</si>
  <si>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</si>
  <si>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</si>
  <si>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</si>
  <si>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</si>
  <si>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</si>
  <si>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</si>
  <si>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</si>
  <si>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</si>
  <si>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</si>
  <si>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</si>
  <si>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</si>
  <si>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</si>
  <si>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</si>
  <si>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</si>
  <si>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</si>
  <si>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</si>
  <si>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</si>
  <si>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</si>
  <si>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</si>
  <si>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</si>
  <si>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</si>
  <si>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</si>
  <si>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</si>
  <si>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</si>
  <si>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</si>
  <si>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</si>
  <si>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</si>
  <si>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</si>
  <si>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</si>
  <si>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</si>
  <si>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</si>
  <si>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</si>
  <si>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</si>
  <si>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</si>
  <si>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</si>
  <si>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</si>
  <si>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</si>
  <si>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</si>
  <si>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</si>
  <si>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</si>
  <si>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</si>
  <si>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</si>
  <si>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</si>
  <si>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</si>
  <si>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</si>
  <si>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</si>
  <si>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</si>
  <si>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</si>
  <si>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</si>
  <si>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</si>
  <si>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</si>
  <si>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</si>
  <si>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</si>
  <si>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</si>
  <si>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</si>
  <si>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</si>
  <si>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</si>
  <si>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</si>
  <si>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</si>
  <si>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</si>
  <si>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</si>
  <si>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</si>
  <si>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</si>
  <si>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</si>
  <si>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</si>
  <si>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</si>
  <si>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</si>
  <si>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</si>
  <si>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</si>
  <si>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</si>
  <si>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</si>
  <si>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</si>
  <si>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</si>
  <si>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</si>
  <si>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</si>
  <si>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</si>
  <si>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</si>
  <si>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</si>
  <si>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</si>
  <si>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</si>
  <si>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</si>
  <si>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</si>
  <si>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</si>
  <si>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</si>
  <si>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</si>
  <si>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</si>
  <si>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</si>
  <si>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</si>
  <si>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</si>
  <si>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</si>
  <si>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</si>
  <si>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</si>
  <si>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</si>
  <si>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</si>
  <si>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</si>
  <si>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</si>
  <si>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</si>
  <si>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</si>
  <si>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</si>
  <si>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</si>
  <si>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</si>
  <si>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</si>
  <si>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</si>
  <si>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</si>
  <si>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</si>
  <si>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</si>
  <si>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</si>
  <si>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</si>
  <si>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</si>
  <si>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</si>
  <si>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</si>
  <si>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</si>
  <si>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</si>
  <si>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</si>
  <si>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</si>
  <si>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</si>
  <si>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</si>
  <si>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</si>
  <si>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</si>
  <si>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</si>
  <si>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</si>
  <si>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</si>
  <si>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</si>
  <si>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</si>
  <si>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</si>
  <si>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</si>
  <si>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</si>
  <si>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</si>
  <si>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</si>
  <si>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</si>
  <si>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</si>
  <si>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</si>
  <si>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</si>
  <si>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</si>
  <si>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</si>
  <si>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</si>
  <si>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</si>
  <si>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</si>
  <si>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</si>
  <si>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</si>
  <si>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</si>
  <si>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</si>
  <si>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</si>
  <si>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</si>
  <si>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</si>
  <si>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</si>
  <si>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</si>
  <si>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</si>
  <si>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</si>
  <si>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</si>
  <si>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</si>
  <si>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</si>
  <si>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</si>
  <si>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</si>
  <si>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</si>
  <si>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</si>
  <si>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</si>
  <si>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</si>
  <si>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</si>
  <si>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</si>
  <si>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</si>
  <si>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</si>
  <si>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</si>
  <si>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</si>
  <si>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</si>
  <si>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</si>
  <si>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</si>
  <si>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</si>
  <si>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</si>
  <si>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</si>
  <si>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</si>
  <si>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</si>
  <si>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</si>
  <si>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</si>
  <si>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</si>
  <si>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</si>
  <si>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</si>
  <si>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</si>
  <si>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</si>
  <si>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</si>
  <si>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</si>
  <si>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</si>
  <si>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</si>
  <si>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</si>
  <si>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</si>
  <si>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</si>
  <si>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</si>
  <si>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</si>
  <si>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</si>
  <si>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</si>
  <si>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</si>
  <si>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</si>
  <si>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</si>
  <si>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</si>
  <si>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</si>
  <si>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</si>
  <si>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</si>
  <si>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</si>
  <si>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</si>
  <si>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</si>
  <si>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</si>
  <si>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</si>
  <si>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</si>
  <si>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</si>
  <si>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</si>
  <si>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</si>
  <si>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</si>
  <si>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</si>
  <si>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</si>
  <si>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</si>
  <si>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</si>
  <si>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</si>
  <si>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</si>
  <si>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</si>
  <si>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</si>
  <si>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</si>
  <si>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</si>
  <si>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</si>
  <si>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</si>
  <si>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</si>
  <si>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</si>
  <si>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</si>
  <si>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</si>
  <si>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</si>
  <si>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</si>
  <si>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</si>
  <si>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</si>
  <si>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</si>
  <si>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</si>
  <si>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</si>
  <si>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</si>
  <si>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</si>
  <si>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</si>
  <si>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</si>
  <si>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</si>
  <si>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</si>
  <si>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</si>
  <si>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</si>
  <si>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</si>
  <si>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</si>
  <si>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</si>
  <si>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</si>
  <si>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</si>
  <si>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</si>
  <si>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</si>
  <si>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</si>
  <si>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</si>
  <si>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</si>
  <si>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</si>
  <si>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</si>
  <si>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</si>
  <si>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</si>
  <si>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</si>
  <si>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</si>
  <si>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</si>
  <si>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</si>
  <si>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</si>
  <si>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</si>
  <si>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</si>
  <si>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</si>
  <si>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</si>
  <si>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</si>
  <si>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</si>
  <si>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</si>
  <si>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</si>
  <si>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</si>
  <si>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</si>
  <si>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</si>
  <si>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</si>
  <si>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</si>
  <si>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</si>
  <si>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</si>
  <si>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</si>
  <si>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</si>
  <si>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</si>
  <si>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</si>
  <si>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</si>
  <si>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</si>
  <si>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</si>
  <si>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</si>
  <si>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</si>
  <si>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</si>
  <si>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</si>
  <si>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</si>
  <si>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</si>
  <si>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</si>
  <si>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</si>
  <si>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</si>
  <si>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</si>
  <si>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</si>
  <si>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</si>
  <si>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</si>
  <si>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</si>
  <si>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</si>
  <si>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</si>
  <si>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</si>
  <si>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</si>
  <si>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</si>
  <si>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</si>
  <si>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</si>
  <si>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</si>
  <si>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</si>
  <si>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</si>
  <si>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</si>
  <si>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</si>
  <si>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</si>
  <si>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</si>
  <si>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</si>
  <si>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</si>
  <si>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</si>
  <si>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</si>
  <si>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</si>
  <si>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</si>
  <si>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</si>
  <si>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</si>
  <si>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</si>
  <si>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</si>
  <si>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</si>
  <si>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</si>
  <si>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</si>
  <si>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</si>
  <si>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</si>
  <si>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</si>
  <si>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</si>
  <si>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</si>
  <si>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</si>
  <si>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</si>
  <si>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</si>
  <si>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</si>
  <si>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</si>
  <si>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</si>
  <si>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</si>
  <si>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</si>
  <si>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</si>
  <si>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</si>
  <si>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</si>
  <si>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</si>
  <si>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</si>
  <si>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</si>
  <si>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</si>
  <si>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</si>
  <si>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</si>
  <si>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</si>
  <si>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</si>
  <si>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</si>
  <si>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</si>
  <si>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</si>
  <si>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</si>
  <si>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</si>
  <si>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</si>
  <si>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</si>
  <si>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</si>
  <si>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</si>
  <si>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</si>
  <si>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</si>
  <si>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</si>
  <si>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</si>
  <si>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</si>
  <si>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</si>
  <si>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</si>
  <si>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</si>
  <si>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</si>
  <si>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</si>
  <si>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</si>
  <si>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</si>
  <si>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</si>
  <si>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</si>
  <si>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</si>
  <si>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</si>
  <si>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</si>
  <si>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</si>
  <si>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</si>
  <si>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</si>
  <si>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</si>
  <si>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</si>
  <si>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</si>
  <si>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</si>
  <si>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</si>
  <si>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</si>
  <si>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</si>
  <si>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</si>
  <si>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</si>
  <si>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</si>
  <si>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</si>
  <si>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</si>
  <si>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</si>
  <si>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</si>
  <si>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</si>
  <si>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</si>
  <si>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</si>
  <si>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</si>
  <si>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</si>
  <si>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</si>
  <si>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</si>
  <si>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</si>
  <si>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</si>
  <si>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</si>
  <si>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</si>
  <si>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</si>
  <si>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</si>
  <si>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</si>
  <si>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</si>
  <si>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</si>
  <si>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</si>
  <si>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</si>
  <si>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</si>
  <si>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</si>
  <si>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</si>
  <si>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</si>
  <si>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</si>
  <si>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</si>
  <si>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</si>
  <si>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</si>
  <si>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</si>
  <si>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</si>
  <si>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</si>
  <si>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</si>
  <si>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</si>
  <si>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</si>
  <si>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</si>
  <si>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</si>
  <si>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</si>
  <si>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</si>
  <si>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</si>
  <si>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</si>
  <si>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</si>
  <si>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</si>
  <si>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</si>
  <si>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</si>
  <si>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</si>
  <si>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</si>
  <si>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</si>
  <si>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</si>
  <si>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</si>
  <si>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</si>
  <si>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</si>
  <si>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</si>
  <si>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</si>
  <si>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</si>
  <si>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</si>
  <si>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</si>
  <si>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</si>
  <si>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</si>
  <si>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</si>
  <si>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</si>
  <si>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</si>
  <si>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</si>
  <si>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</si>
  <si>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</si>
  <si>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</si>
  <si>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</si>
  <si>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</si>
  <si>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</si>
  <si>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</si>
  <si>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</si>
  <si>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</si>
  <si>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</si>
  <si>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</si>
  <si>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</si>
  <si>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</si>
  <si>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</si>
  <si>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</si>
  <si>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</si>
  <si>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</si>
  <si>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</si>
  <si>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</si>
  <si>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</si>
  <si>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</si>
  <si>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</si>
  <si>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</si>
  <si>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</si>
  <si>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</si>
  <si>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</si>
  <si>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</si>
  <si>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</si>
  <si>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</si>
  <si>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</si>
  <si>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</si>
  <si>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</si>
  <si>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</si>
  <si>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</si>
  <si>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</si>
  <si>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</si>
  <si>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</si>
  <si>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</si>
  <si>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</si>
  <si>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</si>
  <si>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</si>
  <si>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</si>
  <si>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</si>
  <si>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</si>
  <si>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</si>
  <si>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</si>
  <si>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</si>
  <si>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</si>
  <si>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</si>
  <si>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</si>
  <si>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</si>
  <si>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</si>
  <si>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</si>
  <si>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</si>
  <si>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</si>
  <si>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</si>
  <si>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</si>
  <si>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</si>
  <si>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</si>
  <si>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</si>
  <si>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</si>
  <si>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</si>
  <si>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</si>
  <si>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</si>
  <si>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</si>
  <si>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</si>
  <si>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</si>
  <si>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</si>
  <si>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</si>
  <si>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</si>
  <si>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</si>
  <si>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</si>
  <si>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</si>
  <si>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</si>
  <si>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</si>
  <si>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</si>
  <si>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</si>
  <si>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</si>
  <si>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</si>
  <si>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</si>
  <si>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</si>
  <si>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</si>
  <si>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</si>
  <si>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</si>
  <si>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</si>
  <si>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</si>
  <si>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</si>
  <si>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</si>
  <si>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</si>
  <si>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</si>
  <si>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</si>
  <si>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</si>
  <si>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</si>
  <si>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</si>
  <si>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</si>
  <si>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</si>
  <si>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</si>
  <si>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</si>
  <si>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</si>
  <si>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</si>
  <si>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</si>
  <si>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</si>
  <si>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</si>
  <si>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</si>
  <si>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</si>
  <si>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</si>
  <si>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</si>
  <si>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</si>
  <si>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</si>
  <si>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</si>
  <si>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</si>
  <si>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</si>
  <si>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</si>
  <si>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</si>
  <si>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</si>
  <si>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</si>
  <si>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</si>
  <si>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</si>
  <si>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</si>
  <si>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</si>
  <si>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</si>
  <si>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</si>
  <si>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</si>
  <si>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</si>
  <si>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</si>
  <si>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</si>
  <si>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</si>
  <si>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</si>
  <si>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</si>
  <si>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</si>
  <si>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</si>
  <si>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</si>
  <si>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</si>
  <si>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</si>
  <si>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</si>
  <si>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</si>
  <si>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</si>
  <si>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</si>
  <si>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</si>
  <si>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</si>
  <si>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</si>
  <si>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</si>
  <si>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</si>
  <si>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</si>
  <si>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</si>
  <si>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</si>
  <si>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</si>
  <si>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</si>
  <si>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</si>
  <si>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</si>
  <si>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</si>
  <si>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</si>
  <si>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</si>
  <si>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</si>
  <si>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</si>
  <si>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</si>
  <si>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</si>
  <si>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</si>
  <si>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</si>
  <si>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</si>
  <si>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</si>
  <si>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</si>
  <si>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</si>
  <si>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</si>
  <si>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</si>
  <si>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</si>
  <si>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</si>
  <si>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</si>
  <si>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</si>
  <si>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</si>
  <si>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</si>
  <si>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</si>
  <si>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</si>
  <si>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</si>
  <si>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</si>
  <si>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</si>
  <si>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</si>
  <si>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</si>
  <si>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</si>
  <si>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</si>
  <si>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</si>
  <si>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</si>
  <si>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</si>
  <si>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</si>
  <si>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</si>
  <si>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</si>
  <si>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</si>
  <si>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</si>
  <si>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</si>
  <si>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</si>
  <si>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</si>
  <si>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</si>
  <si>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</si>
  <si>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</si>
  <si>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</si>
  <si>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</si>
  <si>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</si>
  <si>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</si>
  <si>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</si>
  <si>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</si>
  <si>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</si>
  <si>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</si>
  <si>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</si>
  <si>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</si>
  <si>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</si>
  <si>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</si>
  <si>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</si>
  <si>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</si>
  <si>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</si>
  <si>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</si>
  <si>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</si>
  <si>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</si>
  <si>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</si>
  <si>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</si>
  <si>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</si>
  <si>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</si>
  <si>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</si>
  <si>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</si>
  <si>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</si>
  <si>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</si>
  <si>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</si>
  <si>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</si>
  <si>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</si>
  <si>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</si>
  <si>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</si>
  <si>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</si>
  <si>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</si>
  <si>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</si>
  <si>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</si>
  <si>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</si>
  <si>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</si>
  <si>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</si>
  <si>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</si>
  <si>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</si>
  <si>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</si>
  <si>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</si>
  <si>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</si>
  <si>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</si>
  <si>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</si>
  <si>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</si>
  <si>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</si>
  <si>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</si>
  <si>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</si>
  <si>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</si>
  <si>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</si>
  <si>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</si>
  <si>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</si>
  <si>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</si>
  <si>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</si>
  <si>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</si>
  <si>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</si>
  <si>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</si>
  <si>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</si>
  <si>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</si>
  <si>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</si>
  <si>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</si>
  <si>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</si>
  <si>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</si>
  <si>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</si>
  <si>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</si>
  <si>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</si>
  <si>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</si>
  <si>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</si>
  <si>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</si>
  <si>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</si>
  <si>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</si>
  <si>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</si>
  <si>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</si>
  <si>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</si>
  <si>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</si>
  <si>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</si>
  <si>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</si>
  <si>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</si>
  <si>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</si>
  <si>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</si>
  <si>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</si>
  <si>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</si>
  <si>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</si>
  <si>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</si>
  <si>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</si>
  <si>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</si>
  <si>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</si>
  <si>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</si>
  <si>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</si>
  <si>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</si>
  <si>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</si>
  <si>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</si>
  <si>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</si>
  <si>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</si>
  <si>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</si>
  <si>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</si>
  <si>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</si>
  <si>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</si>
  <si>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</si>
  <si>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</si>
  <si>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</si>
  <si>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</si>
  <si>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</si>
  <si>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</si>
  <si>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</si>
  <si>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</si>
  <si>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</si>
  <si>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</si>
  <si>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</si>
  <si>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</si>
  <si>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</si>
  <si>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</si>
  <si>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</si>
  <si>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</si>
  <si>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</si>
  <si>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</si>
  <si>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</si>
  <si>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</si>
  <si>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</si>
  <si>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</si>
  <si>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</si>
  <si>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</si>
  <si>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</si>
  <si>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</si>
  <si>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</si>
  <si>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</si>
  <si>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</si>
  <si>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</si>
  <si>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</si>
  <si>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</si>
  <si>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</si>
  <si>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</si>
  <si>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</si>
  <si>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</si>
  <si>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</si>
  <si>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</si>
  <si>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</si>
  <si>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</si>
  <si>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</si>
  <si>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</si>
  <si>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</si>
  <si>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</si>
  <si>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</si>
  <si>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</si>
  <si>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</si>
  <si>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</si>
  <si>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</si>
  <si>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</si>
  <si>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</si>
  <si>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</si>
  <si>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</si>
  <si>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</si>
  <si>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</si>
  <si>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</si>
  <si>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</si>
  <si>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</si>
  <si>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</si>
  <si>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</si>
  <si>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</si>
  <si>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</si>
  <si>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</si>
  <si>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</si>
  <si>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</si>
  <si>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</si>
  <si>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</si>
  <si>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</si>
  <si>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</si>
  <si>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</si>
  <si>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</si>
  <si>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</si>
  <si>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</si>
  <si>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</si>
  <si>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</si>
  <si>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</si>
  <si>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</si>
  <si>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</si>
  <si>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</si>
  <si>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</si>
  <si>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</si>
  <si>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</si>
  <si>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</si>
  <si>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</si>
  <si>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</si>
  <si>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</si>
  <si>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</si>
  <si>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</si>
  <si>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</si>
  <si>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</si>
  <si>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</si>
  <si>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</si>
  <si>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</si>
  <si>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</si>
  <si>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</si>
  <si>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</si>
  <si>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</si>
  <si>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</si>
  <si>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</si>
  <si>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</si>
  <si>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</si>
  <si>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</si>
  <si>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</si>
  <si>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</si>
  <si>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</si>
  <si>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</si>
  <si>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</si>
  <si>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</si>
  <si>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</si>
  <si>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</si>
  <si>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</si>
  <si>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</si>
  <si>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</si>
  <si>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</si>
  <si>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</si>
  <si>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</si>
  <si>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</si>
  <si>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</si>
  <si>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</si>
  <si>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</si>
  <si>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</si>
  <si>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</si>
  <si>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</si>
  <si>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</si>
  <si>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</si>
  <si>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</si>
  <si>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</si>
  <si>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</si>
  <si>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</si>
  <si>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</si>
  <si>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</si>
  <si>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</si>
  <si>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</si>
  <si>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</si>
  <si>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</si>
  <si>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</si>
  <si>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</si>
  <si>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</si>
  <si>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</si>
  <si>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</si>
  <si>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</si>
  <si>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</si>
  <si>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</si>
  <si>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</si>
  <si>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</si>
  <si>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</si>
  <si>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</si>
  <si>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</si>
  <si>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</si>
  <si>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</si>
  <si>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</si>
  <si>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</si>
  <si>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</si>
  <si>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</si>
  <si>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</si>
  <si>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</si>
  <si>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</si>
  <si>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</si>
  <si>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</si>
  <si>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</si>
  <si>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</si>
  <si>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</si>
  <si>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</si>
  <si>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</si>
  <si>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</si>
  <si>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</si>
  <si>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</si>
  <si>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</si>
  <si>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</si>
  <si>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</si>
  <si>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</si>
  <si>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</si>
  <si>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</si>
  <si>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</si>
  <si>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</si>
  <si>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</si>
  <si>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</si>
  <si>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</si>
  <si>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</si>
  <si>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</si>
  <si>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</si>
  <si>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</si>
  <si>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</si>
  <si>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</si>
  <si>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</si>
  <si>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</si>
  <si>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</si>
  <si>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</si>
  <si>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</si>
  <si>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</si>
  <si>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</si>
  <si>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</si>
  <si>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</si>
  <si>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</si>
  <si>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</si>
  <si>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</si>
  <si>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</si>
  <si>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</si>
  <si>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</si>
  <si>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</si>
  <si>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</si>
  <si>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</si>
  <si>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</si>
  <si>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</si>
  <si>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</si>
  <si>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</si>
  <si>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</si>
  <si>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</si>
  <si>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</si>
  <si>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</si>
  <si>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</si>
  <si>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</si>
  <si>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</si>
  <si>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</si>
  <si>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</si>
  <si>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</si>
  <si>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</si>
  <si>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</si>
  <si>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</si>
  <si>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</si>
  <si>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</si>
  <si>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</si>
  <si>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</si>
  <si>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</si>
  <si>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</si>
  <si>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</si>
  <si>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</si>
  <si>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</si>
  <si>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</si>
  <si>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</si>
  <si>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</si>
  <si>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</si>
  <si>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</si>
  <si>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</si>
  <si>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</si>
  <si>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</si>
  <si>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</si>
  <si>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</si>
  <si>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</si>
  <si>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</si>
  <si>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</si>
  <si>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</si>
  <si>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</si>
  <si>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</si>
  <si>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</si>
  <si>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</si>
  <si>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</si>
  <si>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</si>
  <si>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</si>
  <si>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</si>
  <si>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</si>
  <si>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</si>
  <si>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</si>
  <si>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</si>
  <si>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</si>
  <si>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</si>
  <si>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</si>
  <si>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</si>
  <si>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</si>
  <si>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</si>
  <si>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</si>
  <si>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</si>
  <si>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</si>
  <si>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</si>
  <si>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</si>
  <si>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</si>
  <si>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</si>
  <si>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</si>
  <si>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</si>
  <si>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</si>
  <si>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</si>
  <si>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</si>
  <si>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</si>
  <si>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</si>
  <si>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</si>
  <si>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</si>
  <si>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</si>
  <si>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</si>
  <si>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</si>
  <si>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</si>
  <si>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</si>
  <si>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30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</si>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</sst>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337.99161203703989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0.51295462963025784</v>
      </c>
      <c r="H3" s="122">
        <v>46000.922488425924</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12514</v>
      </c>
      <c r="E4" s="123" t="s">
        <v>39111</v>
      </c>
      <c r="F4" s="122">
        <v>46000.431250000001</v>
      </c>
      <c r="G4" s="121">
        <f ca="1">IFERROR(NOW()-F4,"-")</f>
        <v>0.5087879629645613</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46000.940037962966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46000.940037962966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46000.940037962966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46000.940037962966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46000.940037962966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46000.940037962966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46000.940037962966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46000.940037962966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46000.940037962966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46000.940037962966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46000.940037962966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46000.940037962966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46000.940037962966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46000.940037962966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46000.940037962966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46000.940037962966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46000.940037962966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46000.940037962966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46000.940037962966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46000.940037962966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46000.940037962966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46000.940037962966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46000.940037962966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46000.940037962966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46000.940037962966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46000.940037962966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46000.940037962966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46000.940037962966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46000.940037962966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46000.940037962966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46000.940037962966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46000.940037962966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46000.940037962966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46000.940037962966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46000.940037962966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46000.940037962966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46000.940037962966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46000.940037962966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46000.940037962966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46000.940037962966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46000.940037962966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46000.940037962966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46000.940037962966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46000.940037962966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46000.940037962966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46000.940037962966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46000.940037962966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46000.940037962966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46000.940037962966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46000.940037962966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46000.940037962966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46000.940037962966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46000.940037962966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46000.940037962966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46000.940037962966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46000.940037962966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46000.940037962966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46000.940037962966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46000.940037962966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46000.940037962966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46000.940037962966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46000.940037962966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46000.940037962966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46000.940037962966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46000.940037962966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46000.940037962966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46000.940037962966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46000.940037962966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46000.940037962966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46000.940037962966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46000.940037962966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46000.940037962966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46000.940037962966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46000.940037962966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46000.940037962966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46000.940037962966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46000.940037962966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46000.940037962966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46000.940037962966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46000.940037962966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46000.940037962966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46000.940037962966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46000.940037962966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46000.940037962966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46000.940037962966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46000.940037962966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46000.940037962966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46000.940037962966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46000.940037962966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46000.940037962966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46000.940037962966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46000.940037962966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46000.940037962966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46000.940037962966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46000.940037962966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46000.940037962966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46000.940037962966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46000.940037962966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46000.940037962966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46000.940037962966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46000.940037962966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46000.940037962966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46000.940037962966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46000.940037962966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46000.940037962966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46000.940037962966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46000.940037962966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46000.940037962966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46000.940037962966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46000.940037962966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46000.940037962966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46000.940037962966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46000.940037962966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46000.940037962966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46000.940037962966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46000.940037962966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46000.940037962966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46000.940037962966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46000.940037962966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46000.940037962966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46000.940037962966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46000.940037962966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46000.940037962966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46000.940037962966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46000.940037962966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46000.940037962966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46000.940037962966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46000.940037962966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46000.940037962966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46000.940037962966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46000.940037962966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46000.940037962966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46000.940037962966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46000.940037962966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46000.940037962966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46000.940037962966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46000.940037962966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46000.940037962966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46000.940037962966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46000.940037962966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46000.940037962966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46000.940037962966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46000.940037962966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46000.940037962966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46000.940037962966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46000.940037962966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46000.940037962966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46000.940037962966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46000.940037962966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46000.940037962966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46000.940037962966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46000.940037962966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46000.940037962966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46000.940037962966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46000.940037962966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46000.940037962966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46000.940037962966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46000.940037962966</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175.94020000000455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16.552618981484557</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3.584656018523674</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0.10243379630264826</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1.2005555559881032E-2</v>
      </c>
      <c r="H7" s="97">
        <v>46000.923171296294</v>
      </c>
      <c r="I7" s="18" t="str">
        <f>IFERROR(VLOOKUP(D7,DB!A:F,6,0),"")</f>
        <v>SCECO</v>
      </c>
      <c r="J7" s="18" t="str">
        <f>IFERROR(VLOOKUP(D7,DB!A:G,7,0),"")</f>
        <v>Weak</v>
      </c>
      <c r="K7" s="19" t="s">
        <v>39124</v>
      </c>
      <c r="L7" s="18" t="str">
        <f>IFERROR(VLOOKUP(D7,DB!A:I,9,0),"")</f>
        <v>Latis</v>
      </c>
    </row>
    <row r="8" spans="1:12" ht="31.5" customHeight="1">
      <c r="A8" s="96"/>
      <c r="B8" s="18" t="str">
        <f>IFERROR(VLOOKUP(D8,DB!A:K,11,0),"")</f>
        <v/>
      </c>
      <c r="C8" s="18"/>
      <c r="D8" s="18"/>
      <c r="E8" s="81"/>
      <c r="F8" s="97"/>
      <c r="G8" s="98">
        <f ca="1">IFERROR(NOW()-F8,"-")</f>
        <v>46000.940037962966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46000.940037962966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46000.940037962966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46000.940037962966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46000.940037962966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46000.940037962966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46000.940037962966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46000.940037962966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46000.940037962966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46000.940037962966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46000.940037962966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46000.940037962966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46000.940037962966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46000.940037962966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46000.940037962966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46000.940037962966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46000.940037962966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46000.940037962966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46000.940037962966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46000.940037962966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46000.940037962966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46000.940037962966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46000.940037962966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46000.940037962966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46000.940037962966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46000.940037962966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46000.940037962966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46000.940037962966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46000.940037962966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46000.940037962966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46000.940037962966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46000.940037962966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46000.940037962966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46000.940037962966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46000.940037962966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46000.940037962966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46000.940037962966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46000.940037962966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46000.940037962966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46000.940037962966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46000.940037962966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46000.940037962966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46000.940037962966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46000.940037962966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46000.940037962966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46000.940037962966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46000.940037962966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46000.940037962966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46000.940037962966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46000.940037962966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46000.940037962966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46000.940037962966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46000.940037962966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46000.940037962966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46000.940037962966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46000.940037962966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46000.940037962966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46000.940037962966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46000.940037962966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46000.940037962966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46000.940037962966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46000.940037962966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46000.940037962966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46000.940037962966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46000.940037962966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46000.940037962966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46000.940037962966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46000.940037962966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46000.940037962966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46000.940037962966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46000.940037962966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46000.940037962966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46000.940037962966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46000.940037962966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46000.940037962966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46000.940037962966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46000.940037962966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46000.940037962966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46000.940037962966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46000.940037962966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46000.940037962966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46000.940037962966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46000.940037962966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46000.940037962966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46000.940037962966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46000.940037962966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46000.940037962966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46000.940037962966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46000.940037962966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46000.940037962966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46000.940037962966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46000.940037962966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46000.940037962966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46000.940037962966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46000.940037962966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46000.940037962966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46000.940037962966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46000.940037962966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46000.940037962966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46000.940037962966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46000.940037962966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46000.940037962966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46000.940037962966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46000.940037962966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46000.940037962966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46000.940037962966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46000.940037962966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46000.940037962966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46000.940037962966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46000.940037962966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46000.940037962966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46000.940037962966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46000.940037962966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46000.940037962966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46000.940037962966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46000.940037962966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46000.940037962966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46000.940037962966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46000.940037962966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46000.940037962966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46000.940037962966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46000.940037962966</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46000.940037962966</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46000.940037962966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46000.940037962966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46000.940037962966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46000.940037962966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46000.940037962966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46000.940037962966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46000.940037962966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46000.940037962966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46000.940037962966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46000.940037962966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46000.940037962966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46000.940037962966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46000.940037962966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46000.940037962966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46000.940037962966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46000.940037962966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46000.940037962966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46000.940037962966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46000.940037962966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46000.940037962966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46000.940037962966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46000.940037962966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46000.940037962966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46000.940037962966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46000.940037962966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46000.940037962966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46000.940037962966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46000.940037962966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46000.940037962966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46000.940037962966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46000.940037962966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46000.940037962966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46000.940037962966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46000.940037962966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46000.940037962966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46000.940037962966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46000.940037962966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46000.940037962966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46000.940037962966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46000.940037962966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46000.940037962966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46000.940037962966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46000.940037962966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46000.940037962966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46000.940037962966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46000.940037962966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46000.940037962966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46000.940037962966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46000.940037962966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46000.940037962966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46000.940037962966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46000.940037962966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46000.940037962966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46000.940037962966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46000.940037962966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46000.940037962966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46000.940037962966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46000.940037962966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46000.940037962966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46000.940037962966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46000.940037962966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46000.940037962966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46000.940037962966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46000.940037962966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46000.940037962966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46000.940037962966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46000.940037962966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46000.940037962966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46000.940037962966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46000.940037962966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46000.940037962966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46000.940037962966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46000.940037962966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46000.940037962966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46000.940037962966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46000.940037962966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46000.940037962966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46000.940037962966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46000.940037962966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46000.940037962966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46000.940037962966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46000.940037962966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46000.940037962966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46000.940037962966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46000.940037962966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46000.940037962966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46000.940037962966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46000.940037962966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46000.940037962966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46000.940037962966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46000.940037962966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46000.940037962966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46000.940037962966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46000.940037962966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46000.940037962966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46000.940037962966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46000.940037962966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46000.940037962966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46000.940037962966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46000.940037962966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46000.940037962966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46000.940037962966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46000.940037962966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46000.940037962966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46000.940037962966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46000.940037962966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46000.940037962966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46000.940037962966</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46000.940037962966</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46000.940037962966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46000.940037962966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46000.940037962966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46000.940037962966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46000.940037962966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46000.940037962966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46000.940037962966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46000.940037962966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46000.940037962966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46000.940037962966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46000.940037962966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46000.940037962966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46000.940037962966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46000.940037962966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46000.940037962966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46000.940037962966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46000.940037962966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46000.940037962966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46000.940037962966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46000.940037962966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46000.940037962966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46000.940037962966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46000.940037962966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46000.940037962966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46000.940037962966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46000.940037962966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46000.940037962966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46000.940037962966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46000.940037962966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46000.940037962966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46000.940037962966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46000.940037962966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46000.940037962966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46000.940037962966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46000.940037962966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46000.940037962966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46000.940037962966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46000.940037962966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46000.940037962966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46000.940037962966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46000.940037962966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46000.940037962966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46000.940037962966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46000.940037962966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46000.940037962966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46000.940037962966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46000.940037962966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46000.940037962966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46000.940037962966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46000.940037962966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46000.940037962966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46000.940037962966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46000.940037962966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46000.940037962966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46000.940037962966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46000.940037962966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46000.940037962966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46000.940037962966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46000.940037962966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46000.940037962966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46000.940037962966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46000.940037962966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46000.940037962966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46000.940037962966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46000.940037962966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46000.940037962966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46000.940037962966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46000.940037962966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46000.940037962966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46000.940037962966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46000.940037962966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46000.940037962966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46000.940037962966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46000.940037962966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46000.940037962966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46000.940037962966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46000.940037962966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46000.940037962966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46000.940037962966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46000.940037962966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46000.940037962966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46000.940037962966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46000.940037962966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46000.940037962966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46000.940037962966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46000.940037962966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46000.940037962966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46000.940037962966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46000.940037962966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46000.940037962966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46000.940037962966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46000.940037962966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46000.940037962966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46000.940037962966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46000.940037962966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46000.940037962966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46000.940037962966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46000.940037962966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46000.940037962966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46000.940037962966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46000.940037962966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46000.940037962966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46000.940037962966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46000.940037962966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46000.940037962966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46000.940037962966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46000.940037962966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46000.940037962966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46000.940037962966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46000.940037962966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46000.940037962966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46000.940037962966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46000.940037962966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46000.940037962966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46000.940037962966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46000.940037962966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46000.940037962966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46000.940037962966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46000.940037962966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46000.940037962966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46000.940037962966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46000.940037962966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46000.940037962966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46000.940037962966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46000.940037962966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46000.940037962966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46000.940037962966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46000.940037962966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46000.940037962966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46000.940037962966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46000.940037962966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46000.940037962966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46000.940037962966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46000.940037962966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46000.940037962966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46000.940037962966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46000.940037962966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46000.940037962966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46000.940037962966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46000.940037962966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46000.940037962966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46000.940037962966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46000.940037962966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46000.940037962966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46000.940037962966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46000.940037962966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46000.940037962966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46000.940037962966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46000.940037962966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46000.940037962966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46000.940037962966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46000.940037962966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46000.940037962966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46000.940037962966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46000.940037962966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46000.940037962966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46000.940037962966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46000.940037962966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46000.940037962966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46000.940037962966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46000.940037962966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46000.940037962966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46000.940037962966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46000.940037962966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46000.940037962966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46000.940037962966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46000.940037962966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46000.940037962966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46000.940037962966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46000.940037962966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46000.940037962966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46000.940037962966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46000.940037962966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46000.940037962966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46000.940037962966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46000.940037962966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46000.940037962966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46000.940037962966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46000.940037962966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46000.940037962966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46000.940037962966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46000.940037962966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46000.940037962966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46000.940037962966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46000.940037962966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46000.940037962966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46000.940037962966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46000.940037962966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46000.940037962966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46000.940037962966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46000.940037962966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46000.940037962966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46000.940037962966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46000.940037962966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46000.940037962966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46000.940037962966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46000.940037962966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46000.940037962966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46000.940037962966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46000.940037962966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46000.940037962966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46000.940037962966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46000.940037962966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46000.940037962966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46000.940037962966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46000.940037962966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46000.940037962966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46000.940037962966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46000.940037962966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46000.940037962966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46000.940037962966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46000.940037962966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46000.940037962966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46000.940037962966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46000.940037962966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46000.940037962966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46000.940037962966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46000.940037962966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46000.940037962966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46000.940037962966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46000.940037962966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46000.940037962966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46000.940037962966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46000.940037962966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46000.940037962966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46000.940037962966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46000.940037962966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46000.940037962966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46000.940037962966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46000.940037962966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46000.940037962966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46000.940037962966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46000.940037962966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46000.940037962966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46000.940037962966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46000.940037962966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46000.940037962966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46000.940037962966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46000.940037962966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46000.940037962966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46000.940037962966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46000.940037962966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46000.940037962966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46000.940037962966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46000.940037962966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46000.940037962966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46000.940037962966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46000.940037962966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46000.940037962966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46000.940037962966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46000.940037962966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46000.940037962966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46000.940037962966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46000.940037962966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46000.940037962966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46000.940037962966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46000.940037962966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46000.940037962966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46000.940037962966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46000.940037962966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46000.940037962966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46000.940037962966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46000.940037962966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46000.940037962966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46000.940037962966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46000.940037962966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46000.940037962966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46000.940037962966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46000.940037962966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46000.940037962966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46000.940037962966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46000.940037962966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46000.940037962966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46000.940037962966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46000.940037962966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46000.940037962966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46000.940037962966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46000.940037962966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46000.940037962966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46000.940037962966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46000.940037962966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46000.940037962966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46000.940037962966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46000.940037962966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46000.940037962966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46000.940037962966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46000.940037962966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46000.940037962966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46000.940037962966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46000.940037962966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46000.940037962966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46000.940037962966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46000.940037962966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46000.940037962966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46000.940037962966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46000.940037962966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46000.940037962966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46000.940037962966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46000.940037962966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46000.940037962966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46000.940037962966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46000.940037962966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46000.940037962966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46000.940037962966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46000.940037962966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46000.940037962966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46000.940037962966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46000.940037962966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46000.940037962966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46000.940037962966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46000.940037962966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46000.940037962966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46000.940037962966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46000.940037962966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46000.940037962966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46000.940037962966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46000.940037962966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46000.940037962966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46000.940037962966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46000.940037962966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46000.940037962966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46000.940037962966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46000.940037962966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46000.940037962966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46000.940037962966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46000.940037962966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46000.940037962966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46000.940037962966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46000.940037962966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46000.940037962966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46000.940037962966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46000.940037962966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46000.940037962966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46000.940037962966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46000.940037962966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46000.940037962966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46000.940037962966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46000.940037962966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46000.940037962966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46000.940037962966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46000.940037962966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46000.940037962966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46000.940037962966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46000.940037962966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46000.940037962966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46000.940037962966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46000.940037962966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46000.940037962966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46000.940037962966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46000.940037962966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46000.940037962966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46000.940037962966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46000.940037962966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46000.940037962966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46000.940037962966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46000.940037962966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46000.940037962966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46000.940037962966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46000.940037962966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46000.940037962966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46000.940037962966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46000.940037962966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46000.940037962966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46000.940037962966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46000.940037962966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46000.940037962966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46000.940037962966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46000.940037962966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46000.940037962966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46000.940037962966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46000.940037962966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46000.940037962966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46000.940037962966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46000.940037962966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46000.940037962966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46000.940037962966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46000.940037962966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46000.940037962966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46000.940037962966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46000.940037962966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46000.940037962966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46000.940037962966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46000.940037962966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46000.940037962966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46000.940037962966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46000.940037962966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46000.940037962966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46000.940037962966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46000.940037962966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46000.940037962966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46000.940037962966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46000.940037962966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46000.940037962966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46000.940037962966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46000.940037962966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46000.940037962966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46000.940037962966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46000.940037962966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46000.940037962966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46000.940037962966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46000.940037962966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46000.940037962966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46000.940037962966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46000.940037962966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46000.940037962966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46000.940037962966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46000.940037962966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46000.940037962966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46000.940037962966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46000.940037962966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46000.940037962966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46000.940037962966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46000.940037962966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46000.940037962966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46000.940037962966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46000.940037962966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46000.940037962966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46000.940037962966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46000.940037962966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46000.940037962966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46000.940037962966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46000.940037962966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46000.940037962966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46000.940037962966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46000.940037962966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46000.940037962966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46000.940037962966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46000.940037962966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46000.940037962966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46000.940037962966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46000.940037962966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46000.940037962966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46000.940037962966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46000.940037962966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46000.940037962966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46000.940037962966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46000.940037962966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46000.940037962966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46000.940037962966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46000.940037962966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46000.940037962966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46000.940037962966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46000.940037962966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46000.940037962966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46000.940037962966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46000.940037962966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46000.940037962966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46000.940037962966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46000.940037962966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46000.940037962966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46000.940037962966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46000.940037962966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46000.940037962966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46000.940037962966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46000.940037962966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46000.940037962966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46000.940037962966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46000.940037962966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46000.940037962966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46000.940037962966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46000.940037962966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46000.940037962966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46000.940037962966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46000.940037962966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46000.940037962966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46000.940037962966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46000.940037962966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46000.940037962966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46000.940037962966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46000.940037962966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46000.940037962966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46000.940037962966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46000.940037962966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46000.940037962966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46000.940037962966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46000.940037962966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46000.940037962966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46000.940037962966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46000.940037962966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46000.940037962966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46000.940037962966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46000.940037962966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46000.940037962966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46000.940037962966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46000.940037962966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46000.940037962966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46000.940037962966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46000.940037962966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46000.940037962966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46000.940037962966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46000.940037962966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46000.940037962966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46000.940037962966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46000.940037962966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46000.940037962966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46000.940037962966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46000.940037962966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46000.940037962966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46000.940037962966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46000.940037962966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46000.940037962966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46000.940037962966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46000.940037962966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46000.940037962966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46000.940037962966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46000.940037962966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46000.940037962966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46000.940037962966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46000.940037962966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46000.940037962966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46000.940037962966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46000.940037962966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46000.940037962966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46000.940037962966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46000.940037962966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46000.940037962966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46000.940037962966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46000.940037962966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46000.940037962966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46000.940037962966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46000.940037962966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46000.940037962966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46000.940037962966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46000.940037962966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46000.940037962966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46000.940037962966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46000.940037962966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46000.940037962966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46000.940037962966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46000.940037962966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46000.940037962966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46000.940037962966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46000.940037962966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46000.940037962966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46000.940037962966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46000.940037962966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46000.940037962966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46000.940037962966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46000.940037962966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46000.940037962966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46000.940037962966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46000.940037962966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46000.940037962966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46000.940037962966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46000.940037962966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46000.940037962966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46000.940037962966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46000.940037962966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46000.940037962966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46000.940037962966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46000.940037962966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46000.940037962966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46000.940037962966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46000.940037962966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46000.940037962966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46000.940037962966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46000.940037962966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46000.940037962966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46000.940037962966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46000.940037962966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46000.940037962966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46000.940037962966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46000.940037962966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46000.940037962966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46000.940037962966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46000.940037962966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46000.940037962966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46000.940037962966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46000.940037962966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46000.940037962966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46000.940037962966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46000.940037962966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46000.940037962966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46000.940037962966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46000.940037962966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46000.940037962966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46000.940037962966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46000.940037962966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46000.940037962966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46000.940037962966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46000.940037962966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46000.940037962966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46000.940037962966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46000.940037962966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46000.940037962966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46000.940037962966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46000.940037962966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46000.940037962966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46000.940037962966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46000.940037962966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46000.940037962966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46000.940037962966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46000.940037962966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46000.940037962966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46000.940037962966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46000.940037962966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46000.940037962966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46000.940037962966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46000.940037962966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46000.940037962966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46000.940037962966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46000.940037962966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46000.940037962966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46000.940037962966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46000.940037962966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46000.940037962966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46000.940037962966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46000.940037962966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46000.940037962966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46000.940037962966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46000.940037962966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46000.940037962966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46000.940037962966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46000.940037962966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46000.940037962966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46000.940037962966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46000.940037962966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46000.940037962966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46000.940037962966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46000.940037962966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46000.940037962966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46000.940037962966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46000.940037962966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46000.940037962966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46000.940037962966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46000.940037962966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46000.940037962966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46000.940037962966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46000.940037962966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46000.940037962966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46000.940037962966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46000.940037962966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46000.940037962966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46000.940037962966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46000.940037962966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46000.940037962966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46000.940037962966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46000.940037962966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46000.940037962966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46000.940037962966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46000.940037962966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46000.940037962966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46000.940037962966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46000.940037962966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46000.940037962966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46000.940037962966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46000.940037962966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46000.940037962966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46000.940037962966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46000.940037962966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46000.940037962966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46000.940037962966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46000.940037962966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46000.940037962966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46000.940037962966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46000.940037962966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46000.940037962966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46000.940037962966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46000.940037962966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46000.940037962966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46000.940037962966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46000.940037962966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46000.940037962966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46000.940037962966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46000.940037962966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46000.940037962966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46000.940037962966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46000.940037962966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46000.940037962966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46000.940037962966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46000.940037962966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46000.940037962966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46000.940037962966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46000.940037962966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46000.940037962966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46000.940037962966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46000.940037962966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46000.940037962966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46000.940037962966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46000.940037962966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46000.940037962966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46000.940037962966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46000.940037962966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46000.940037962966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46000.940037962966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46000.940037962966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46000.940037962966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46000.940037962966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46000.940037962966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46000.940037962966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46000.940037962966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46000.940037962966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46000.940037962966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46000.940037962966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46000.940037962966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46000.940037962966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46000.940037962966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46000.940037962966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46000.940037962966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46000.940037962966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46000.940037962966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46000.940037962966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46000.940037962966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46000.940037962966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46000.940037962966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46000.940037962966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46000.940037962966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46000.940037962966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46000.940037962966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46000.940037962966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46000.940037962966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46000.940037962966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46000.940037962966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46000.940037962966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46000.940037962966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46000.940037962966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46000.940037962966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46000.940037962966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46000.940037962966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46000.940037962966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46000.940037962966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46000.940037962966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46000.940037962966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46000.940037962966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46000.940037962966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46000.940037962966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46000.940037962966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46000.940037962966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46000.940037962966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46000.940037962966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46000.940037962966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46000.940037962966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46000.940037962966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46000.940037962966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46000.940037962966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46000.940037962966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46000.940037962966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46000.940037962966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46000.940037962966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46000.940037962966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46000.940037962966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46000.940037962966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46000.940037962966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46000.940037962966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46000.940037962966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46000.940037962966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46000.940037962966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46000.940037962966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46000.940037962966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46000.940037962966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46000.940037962966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46000.940037962966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46000.940037962966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46000.940037962966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46000.940037962966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46000.940037962966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46000.940037962966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46000.940037962966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46000.940037962966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46000.940037962966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46000.940037962966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46000.940037962966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46000.940037962966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46000.940037962966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46000.940037962966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46000.940037962966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46000.940037962966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46000.940037962966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46000.940037962966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46000.940037962966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46000.940037962966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46000.940037962966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46000.940037962966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46000.940037962966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46000.940037962966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46000.940037962966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46000.940037962966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46000.940037962966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46000.940037962966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46000.940037962966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46000.940037962966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46000.940037962966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46000.940037962966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46000.940037962966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46000.940037962966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46000.940037962966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46000.940037962966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46000.940037962966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46000.940037962966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46000.940037962966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46000.940037962966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46000.940037962966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46000.940037962966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46000.940037962966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46000.940037962966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46000.940037962966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46000.940037962966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46000.940037962966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46000.940037962966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46000.940037962966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46000.940037962966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46000.940037962966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46000.940037962966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46000.940037962966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46000.940037962966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46000.940037962966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46000.940037962966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46000.940037962966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46000.940037962966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46000.940037962966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46000.940037962966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46000.940037962966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46000.940037962966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46000.940037962966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46000.940037962966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46000.940037962966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46000.940037962966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46000.940037962966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46000.940037962966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46000.940037962966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46000.940037962966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46000.940037962966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46000.940037962966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46000.940037962966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46000.940037962966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46000.940037962966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46000.940037962966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46000.940037962966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46000.940037962966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46000.940037962966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46000.940037962966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46000.940037962966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46000.940037962966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46000.940037962966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46000.940037962966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46000.940037962966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46000.940037962966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46000.940037962966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46000.940037962966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46000.940037962966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46000.940037962966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46000.940037962966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46000.940037962966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46000.940037962966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46000.940037962966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46000.940037962966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46000.940037962966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46000.940037962966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46000.940037962966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46000.940037962966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46000.940037962966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46000.940037962966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46000.940037962966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46000.940037962966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46000.940037962966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46000.940037962966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46000.940037962966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46000.940037962966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46000.940037962966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46000.940037962966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46000.940037962966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46000.940037962966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46000.940037962966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46000.940037962966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46000.940037962966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297.45932037036982</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2.1458944444457302</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46000.940037962966</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36495</v>
      </c>
      <c r="E5" s="90" t="s">
        <v>39106</v>
      </c>
      <c r="F5" s="91">
        <v>46000.318229166667</v>
      </c>
      <c r="G5" s="92">
        <f t="shared" ref="G5:G58" ca="1" si="1">IFERROR(NOW()-F5,"")</f>
        <v>0.62180879629886476</v>
      </c>
      <c r="H5" s="91">
        <v>46000.411770833336</v>
      </c>
      <c r="I5" s="107" t="str">
        <f>IFERROR(VLOOKUP(D5,DB!A:F,6,0),"")</f>
        <v>Generator-SG</v>
      </c>
      <c r="J5" s="107" t="str">
        <f>IFERROR(VLOOKUP(D5,DB!A:G,7,0),"")</f>
        <v>No BB Shifted</v>
      </c>
      <c r="K5" s="93" t="s">
        <v>39133</v>
      </c>
      <c r="L5" s="87" t="str">
        <f>IFERROR(VLOOKUP(D5,DB!A:I,9,0),"")</f>
        <v>Latis</v>
      </c>
    </row>
    <row r="6" spans="1:16" ht="15" customHeight="1">
      <c r="A6" s="107" t="s">
        <v>39130</v>
      </c>
      <c r="B6" s="107" t="str">
        <f>IFERROR(VLOOKUP(D6,DB!A:K,11,0),"")</f>
        <v>R4</v>
      </c>
      <c r="C6" s="89">
        <v>1</v>
      </c>
      <c r="D6" s="87" t="s">
        <v>38768</v>
      </c>
      <c r="E6" s="90" t="s">
        <v>39106</v>
      </c>
      <c r="F6" s="91"/>
      <c r="G6" s="92">
        <f t="shared" ca="1" si="1"/>
        <v>46000.940037962966</v>
      </c>
      <c r="H6" s="91">
        <v>46000.708333333336</v>
      </c>
      <c r="I6" s="107" t="str">
        <f>IFERROR(VLOOKUP(D6,DB!A:F,6,0),"")</f>
        <v>Sceco</v>
      </c>
      <c r="J6" s="107" t="str">
        <f>IFERROR(VLOOKUP(D6,DB!A:G,7,0),"")</f>
        <v>Dead</v>
      </c>
      <c r="K6" s="93" t="s">
        <v>39134</v>
      </c>
      <c r="L6" s="87" t="str">
        <f>IFERROR(VLOOKUP(D6,DB!A:I,9,0),"")</f>
        <v>Latis</v>
      </c>
    </row>
    <row r="7" spans="1:16" ht="15" customHeight="1">
      <c r="A7" s="107" t="s">
        <v>39130</v>
      </c>
      <c r="B7" s="107" t="str">
        <f>IFERROR(VLOOKUP(D7,DB!A:K,11,0),"")</f>
        <v>R4</v>
      </c>
      <c r="C7" s="89">
        <v>1</v>
      </c>
      <c r="D7" s="87" t="s">
        <v>30039</v>
      </c>
      <c r="E7" s="90" t="s">
        <v>39106</v>
      </c>
      <c r="F7" s="91"/>
      <c r="G7" s="92">
        <f t="shared" ca="1" si="1"/>
        <v>46000.940037962966</v>
      </c>
      <c r="H7" s="91">
        <v>46000.703472222223</v>
      </c>
      <c r="I7" s="107" t="str">
        <f>IFERROR(VLOOKUP(D7,DB!A:F,6,0),"")</f>
        <v>SCECO</v>
      </c>
      <c r="J7" s="107" t="str">
        <f>IFERROR(VLOOKUP(D7,DB!A:G,7,0),"")</f>
        <v>Good</v>
      </c>
      <c r="K7" s="93" t="s">
        <v>39134</v>
      </c>
      <c r="L7" s="87" t="str">
        <f>IFERROR(VLOOKUP(D7,DB!A:I,9,0),"")</f>
        <v>Latis</v>
      </c>
    </row>
    <row r="8" spans="1:16" ht="15" customHeight="1">
      <c r="A8" s="107" t="s">
        <v>39130</v>
      </c>
      <c r="B8" s="107" t="str">
        <f>IFERROR(VLOOKUP(D8,DB!A:K,11,0),"")</f>
        <v>R4</v>
      </c>
      <c r="C8" s="89">
        <v>1</v>
      </c>
      <c r="D8" s="87" t="s">
        <v>36539</v>
      </c>
      <c r="E8" s="90" t="s">
        <v>39106</v>
      </c>
      <c r="F8" s="91"/>
      <c r="G8" s="92">
        <f t="shared" ca="1" si="1"/>
        <v>46000.940037962966</v>
      </c>
      <c r="H8" s="91">
        <v>46000.68472222222</v>
      </c>
      <c r="I8" s="107" t="str">
        <f>IFERROR(VLOOKUP(D8,DB!A:F,6,0),"")</f>
        <v>Generator-SG</v>
      </c>
      <c r="J8" s="107" t="str">
        <f>IFERROR(VLOOKUP(D8,DB!A:G,7,0),"")</f>
        <v>NA</v>
      </c>
      <c r="K8" s="93" t="s">
        <v>39135</v>
      </c>
      <c r="L8" s="87" t="str">
        <f>IFERROR(VLOOKUP(D8,DB!A:I,9,0),"")</f>
        <v>Latis</v>
      </c>
    </row>
    <row r="9" spans="1:16" ht="15" customHeight="1">
      <c r="A9" s="107" t="s">
        <v>39130</v>
      </c>
      <c r="B9" s="107" t="str">
        <f>IFERROR(VLOOKUP(D9,DB!A:K,11,0),"")</f>
        <v>R4</v>
      </c>
      <c r="C9" s="89">
        <v>1</v>
      </c>
      <c r="D9" s="87" t="s">
        <v>37766</v>
      </c>
      <c r="E9" s="90" t="s">
        <v>39106</v>
      </c>
      <c r="F9" s="91"/>
      <c r="G9" s="92">
        <f t="shared" ca="1" si="1"/>
        <v>46000.940037962966</v>
      </c>
      <c r="H9" s="91">
        <v>46000.609027777777</v>
      </c>
      <c r="I9" s="107" t="str">
        <f>IFERROR(VLOOKUP(D9,DB!A:F,6,0),"")</f>
        <v>SCECO</v>
      </c>
      <c r="J9" s="107" t="str">
        <f>IFERROR(VLOOKUP(D9,DB!A:G,7,0),"")</f>
        <v>Dead</v>
      </c>
      <c r="K9" s="93" t="s">
        <v>39134</v>
      </c>
      <c r="L9" s="87" t="str">
        <f>IFERROR(VLOOKUP(D9,DB!A:I,9,0),"")</f>
        <v>Latis</v>
      </c>
    </row>
    <row r="10" spans="1:16" ht="15" customHeight="1">
      <c r="A10" s="107" t="s">
        <v>39130</v>
      </c>
      <c r="B10" s="107" t="str">
        <f>IFERROR(VLOOKUP(D10,DB!A:K,11,0),"")</f>
        <v>R4</v>
      </c>
      <c r="C10" s="89">
        <v>1</v>
      </c>
      <c r="D10" s="87" t="s">
        <v>30313</v>
      </c>
      <c r="E10" s="90" t="s">
        <v>39106</v>
      </c>
      <c r="F10" s="91"/>
      <c r="G10" s="92">
        <f t="shared" ca="1" si="1"/>
        <v>46000.940037962966</v>
      </c>
      <c r="H10" s="91">
        <v>46000.575694444444</v>
      </c>
      <c r="I10" s="107" t="str">
        <f>IFERROR(VLOOKUP(D10,DB!A:F,6,0),"")</f>
        <v>SCECO</v>
      </c>
      <c r="J10" s="107" t="str">
        <f>IFERROR(VLOOKUP(D10,DB!A:G,7,0),"")</f>
        <v>Dead</v>
      </c>
      <c r="K10" s="93" t="s">
        <v>39134</v>
      </c>
      <c r="L10" s="87" t="str">
        <f>IFERROR(VLOOKUP(D10,DB!A:I,9,0),"")</f>
        <v>Latis</v>
      </c>
    </row>
    <row r="11" spans="1:16" ht="15" customHeight="1">
      <c r="A11" s="107" t="s">
        <v>39130</v>
      </c>
      <c r="B11" s="107" t="str">
        <f>IFERROR(VLOOKUP(D11,DB!A:K,11,0),"")</f>
        <v>R4</v>
      </c>
      <c r="C11" s="89">
        <v>1</v>
      </c>
      <c r="D11" s="87" t="s">
        <v>37521</v>
      </c>
      <c r="E11" s="90" t="s">
        <v>39106</v>
      </c>
      <c r="F11" s="91"/>
      <c r="G11" s="92">
        <f t="shared" ca="1" si="1"/>
        <v>46000.940037962966</v>
      </c>
      <c r="H11" s="91">
        <v>46000.566666666666</v>
      </c>
      <c r="I11" s="107" t="str">
        <f>IFERROR(VLOOKUP(D11,DB!A:F,6,0),"")</f>
        <v>SCECO</v>
      </c>
      <c r="J11" s="107" t="str">
        <f>IFERROR(VLOOKUP(D11,DB!A:G,7,0),"")</f>
        <v>Dead</v>
      </c>
      <c r="K11" s="93" t="s">
        <v>39134</v>
      </c>
      <c r="L11" s="87" t="str">
        <f>IFERROR(VLOOKUP(D11,DB!A:I,9,0),"")</f>
        <v>Latis</v>
      </c>
    </row>
    <row r="12" spans="1:16" ht="15" customHeight="1">
      <c r="A12" s="107" t="s">
        <v>39130</v>
      </c>
      <c r="B12" s="107" t="str">
        <f>IFERROR(VLOOKUP(D12,DB!A:K,11,0),"")</f>
        <v>R4</v>
      </c>
      <c r="C12" s="89">
        <v>1</v>
      </c>
      <c r="D12" s="87" t="s">
        <v>37607</v>
      </c>
      <c r="E12" s="90" t="s">
        <v>39106</v>
      </c>
      <c r="F12" s="91"/>
      <c r="G12" s="92">
        <f t="shared" ca="1" si="1"/>
        <v>46000.940037962966</v>
      </c>
      <c r="H12" s="91">
        <v>46000.55972222222</v>
      </c>
      <c r="I12" s="107" t="str">
        <f>IFERROR(VLOOKUP(D12,DB!A:F,6,0),"")</f>
        <v>SCECO</v>
      </c>
      <c r="J12" s="107" t="str">
        <f>IFERROR(VLOOKUP(D12,DB!A:G,7,0),"")</f>
        <v>Dead</v>
      </c>
      <c r="K12" s="93" t="s">
        <v>39134</v>
      </c>
      <c r="L12" s="87" t="str">
        <f>IFERROR(VLOOKUP(D12,DB!A:I,9,0),"")</f>
        <v>Latis</v>
      </c>
    </row>
    <row r="13" spans="1:16" ht="15" customHeight="1">
      <c r="A13" s="107" t="s">
        <v>39130</v>
      </c>
      <c r="B13" s="107" t="str">
        <f>IFERROR(VLOOKUP(D13,DB!A:K,11,0),"")</f>
        <v>R4</v>
      </c>
      <c r="C13" s="89">
        <v>1</v>
      </c>
      <c r="D13" s="87" t="s">
        <v>36984</v>
      </c>
      <c r="E13" s="90" t="s">
        <v>39106</v>
      </c>
      <c r="F13" s="91"/>
      <c r="G13" s="92">
        <f t="shared" ca="1" si="1"/>
        <v>46000.940037962966</v>
      </c>
      <c r="H13" s="91">
        <v>46000.558333333334</v>
      </c>
      <c r="I13" s="107" t="str">
        <f>IFERROR(VLOOKUP(D13,DB!A:F,6,0),"")</f>
        <v>SCECO</v>
      </c>
      <c r="J13" s="107" t="str">
        <f>IFERROR(VLOOKUP(D13,DB!A:G,7,0),"")</f>
        <v>Vandalized+Dead</v>
      </c>
      <c r="K13" s="93" t="s">
        <v>39134</v>
      </c>
      <c r="L13" s="87" t="str">
        <f>IFERROR(VLOOKUP(D13,DB!A:I,9,0),"")</f>
        <v>Latis</v>
      </c>
    </row>
    <row r="14" spans="1:16" ht="15" customHeight="1">
      <c r="A14" s="107" t="s">
        <v>39130</v>
      </c>
      <c r="B14" s="107" t="str">
        <f>IFERROR(VLOOKUP(D14,DB!A:K,11,0),"")</f>
        <v>R4</v>
      </c>
      <c r="C14" s="89">
        <v>1</v>
      </c>
      <c r="D14" s="87" t="s">
        <v>37595</v>
      </c>
      <c r="E14" s="90" t="s">
        <v>39106</v>
      </c>
      <c r="F14" s="91"/>
      <c r="G14" s="92">
        <f t="shared" ca="1" si="1"/>
        <v>46000.940037962966</v>
      </c>
      <c r="H14" s="91">
        <v>46000.553472222222</v>
      </c>
      <c r="I14" s="107" t="str">
        <f>IFERROR(VLOOKUP(D14,DB!A:F,6,0),"")</f>
        <v>SCECO</v>
      </c>
      <c r="J14" s="107" t="str">
        <f>IFERROR(VLOOKUP(D14,DB!A:G,7,0),"")</f>
        <v>Dead</v>
      </c>
      <c r="K14" s="93" t="s">
        <v>39134</v>
      </c>
      <c r="L14" s="87" t="str">
        <f>IFERROR(VLOOKUP(D14,DB!A:I,9,0),"")</f>
        <v>Latis</v>
      </c>
    </row>
    <row r="15" spans="1:16" ht="30.75">
      <c r="A15" s="107" t="s">
        <v>39130</v>
      </c>
      <c r="B15" s="107" t="str">
        <f>IFERROR(VLOOKUP(D15,DB!A:K,11,0),"")</f>
        <v>R4</v>
      </c>
      <c r="C15" s="89">
        <v>3</v>
      </c>
      <c r="D15" s="87" t="s">
        <v>35971</v>
      </c>
      <c r="E15" s="90" t="s">
        <v>39106</v>
      </c>
      <c r="F15" s="91"/>
      <c r="G15" s="92">
        <f t="shared" ca="1" si="1"/>
        <v>46000.940037962966</v>
      </c>
      <c r="H15" s="91">
        <v>46000.54583333333</v>
      </c>
      <c r="I15" s="107" t="str">
        <f>IFERROR(VLOOKUP(D15,DB!A:F,6,0),"")</f>
        <v>SCECO</v>
      </c>
      <c r="J15" s="107" t="str">
        <f>IFERROR(VLOOKUP(D15,DB!A:G,7,0),"")</f>
        <v>Dead+Good</v>
      </c>
      <c r="K15" s="93" t="s">
        <v>39136</v>
      </c>
      <c r="L15" s="87" t="str">
        <f>IFERROR(VLOOKUP(D15,DB!A:I,9,0),"")</f>
        <v>Latis</v>
      </c>
    </row>
    <row r="16" spans="1:16" ht="15" customHeight="1">
      <c r="A16" s="107" t="s">
        <v>39130</v>
      </c>
      <c r="B16" s="107" t="str">
        <f>IFERROR(VLOOKUP(D16,DB!A:K,11,0),"")</f>
        <v>R4</v>
      </c>
      <c r="C16" s="89">
        <v>1</v>
      </c>
      <c r="D16" s="87" t="s">
        <v>30637</v>
      </c>
      <c r="E16" s="90" t="s">
        <v>39106</v>
      </c>
      <c r="F16" s="91"/>
      <c r="G16" s="92">
        <f t="shared" ca="1" si="1"/>
        <v>46000.940037962966</v>
      </c>
      <c r="H16" s="91">
        <v>46000.538888888892</v>
      </c>
      <c r="I16" s="107" t="str">
        <f>IFERROR(VLOOKUP(D16,DB!A:F,6,0),"")</f>
        <v>SCECO</v>
      </c>
      <c r="J16" s="107" t="str">
        <f>IFERROR(VLOOKUP(D16,DB!A:G,7,0),"")</f>
        <v>Dead</v>
      </c>
      <c r="K16" s="93" t="s">
        <v>39137</v>
      </c>
      <c r="L16" s="87" t="str">
        <f>IFERROR(VLOOKUP(D16,DB!A:I,9,0),"")</f>
        <v>Latis</v>
      </c>
    </row>
    <row r="17" spans="1:12" ht="15" customHeight="1">
      <c r="A17" s="107" t="s">
        <v>39130</v>
      </c>
      <c r="B17" s="107" t="str">
        <f>IFERROR(VLOOKUP(D17,DB!A:K,11,0),"")</f>
        <v>R4</v>
      </c>
      <c r="C17" s="89">
        <v>2</v>
      </c>
      <c r="D17" s="87" t="s">
        <v>37119</v>
      </c>
      <c r="E17" s="90" t="s">
        <v>39106</v>
      </c>
      <c r="F17" s="91"/>
      <c r="G17" s="92">
        <f t="shared" ca="1" si="1"/>
        <v>46000.940037962966</v>
      </c>
      <c r="H17" s="91">
        <v>46000.529861111114</v>
      </c>
      <c r="I17" s="107" t="str">
        <f>IFERROR(VLOOKUP(D17,DB!A:F,6,0),"")</f>
        <v>SCECO</v>
      </c>
      <c r="J17" s="107" t="str">
        <f>IFERROR(VLOOKUP(D17,DB!A:G,7,0),"")</f>
        <v>Weak</v>
      </c>
      <c r="K17" s="93" t="s">
        <v>39134</v>
      </c>
      <c r="L17" s="87" t="str">
        <f>IFERROR(VLOOKUP(D17,DB!A:I,9,0),"")</f>
        <v>Latis</v>
      </c>
    </row>
    <row r="18" spans="1:12" ht="15" customHeight="1">
      <c r="A18" s="107" t="s">
        <v>39130</v>
      </c>
      <c r="B18" s="107" t="str">
        <f>IFERROR(VLOOKUP(D18,DB!A:K,11,0),"")</f>
        <v>R4</v>
      </c>
      <c r="C18" s="89">
        <v>1</v>
      </c>
      <c r="D18" s="87" t="s">
        <v>37781</v>
      </c>
      <c r="E18" s="90" t="s">
        <v>39106</v>
      </c>
      <c r="F18" s="91"/>
      <c r="G18" s="92">
        <f t="shared" ca="1" si="1"/>
        <v>46000.940037962966</v>
      </c>
      <c r="H18" s="91">
        <v>46000.493750000001</v>
      </c>
      <c r="I18" s="107" t="str">
        <f>IFERROR(VLOOKUP(D18,DB!A:F,6,0),"")</f>
        <v>SCECO</v>
      </c>
      <c r="J18" s="107" t="str">
        <f>IFERROR(VLOOKUP(D18,DB!A:G,7,0),"")</f>
        <v>Dead+Dead</v>
      </c>
      <c r="K18" s="93" t="s">
        <v>39134</v>
      </c>
      <c r="L18" s="87" t="str">
        <f>IFERROR(VLOOKUP(D18,DB!A:I,9,0),"")</f>
        <v>Latis</v>
      </c>
    </row>
    <row r="19" spans="1:12" ht="15" customHeight="1">
      <c r="A19" s="107" t="s">
        <v>39130</v>
      </c>
      <c r="B19" s="107" t="str">
        <f>IFERROR(VLOOKUP(D19,DB!A:K,11,0),"")</f>
        <v>R4</v>
      </c>
      <c r="C19" s="89">
        <v>1</v>
      </c>
      <c r="D19" s="87" t="s">
        <v>29641</v>
      </c>
      <c r="E19" s="90" t="s">
        <v>39106</v>
      </c>
      <c r="F19" s="91"/>
      <c r="G19" s="92">
        <f t="shared" ca="1" si="1"/>
        <v>46000.940037962966</v>
      </c>
      <c r="H19" s="91">
        <v>46000.455555555556</v>
      </c>
      <c r="I19" s="107" t="str">
        <f>IFERROR(VLOOKUP(D19,DB!A:F,6,0),"")</f>
        <v>SCECO</v>
      </c>
      <c r="J19" s="107" t="str">
        <f>IFERROR(VLOOKUP(D19,DB!A:G,7,0),"")</f>
        <v>Vandalized</v>
      </c>
      <c r="K19" s="93" t="s">
        <v>39134</v>
      </c>
      <c r="L19" s="87" t="str">
        <f>IFERROR(VLOOKUP(D19,DB!A:I,9,0),"")</f>
        <v>Latis</v>
      </c>
    </row>
    <row r="20" spans="1:12" ht="15" customHeight="1">
      <c r="A20" s="107" t="s">
        <v>39130</v>
      </c>
      <c r="B20" s="107" t="str">
        <f>IFERROR(VLOOKUP(D20,DB!A:K,11,0),"")</f>
        <v>R4</v>
      </c>
      <c r="C20" s="89">
        <v>1</v>
      </c>
      <c r="D20" s="87" t="s">
        <v>30121</v>
      </c>
      <c r="E20" s="90" t="s">
        <v>39106</v>
      </c>
      <c r="F20" s="91"/>
      <c r="G20" s="92">
        <f t="shared" ca="1" si="1"/>
        <v>46000.940037962966</v>
      </c>
      <c r="H20" s="91">
        <v>46000.445138888892</v>
      </c>
      <c r="I20" s="107" t="str">
        <f>IFERROR(VLOOKUP(D20,DB!A:F,6,0),"")</f>
        <v>SCECO</v>
      </c>
      <c r="J20" s="107" t="str">
        <f>IFERROR(VLOOKUP(D20,DB!A:G,7,0),"")</f>
        <v>Weak</v>
      </c>
      <c r="K20" s="93" t="s">
        <v>39134</v>
      </c>
      <c r="L20" s="87" t="str">
        <f>IFERROR(VLOOKUP(D20,DB!A:I,9,0),"")</f>
        <v>Latis</v>
      </c>
    </row>
    <row r="21" spans="1:12" ht="15" customHeight="1">
      <c r="A21" s="107" t="s">
        <v>39130</v>
      </c>
      <c r="B21" s="107" t="str">
        <f>IFERROR(VLOOKUP(D21,DB!A:K,11,0),"")</f>
        <v>R4</v>
      </c>
      <c r="C21" s="89">
        <v>1</v>
      </c>
      <c r="D21" s="87" t="s">
        <v>37399</v>
      </c>
      <c r="E21" s="90" t="s">
        <v>39106</v>
      </c>
      <c r="F21" s="91"/>
      <c r="G21" s="92">
        <f t="shared" ca="1" si="1"/>
        <v>46000.940037962966</v>
      </c>
      <c r="H21" s="91">
        <v>46000.444444444445</v>
      </c>
      <c r="I21" s="107" t="str">
        <f>IFERROR(VLOOKUP(D21,DB!A:F,6,0),"")</f>
        <v>SCECO</v>
      </c>
      <c r="J21" s="107" t="str">
        <f>IFERROR(VLOOKUP(D21,DB!A:G,7,0),"")</f>
        <v>Vandalized+Vandalized</v>
      </c>
      <c r="K21" s="93" t="s">
        <v>39134</v>
      </c>
      <c r="L21" s="87" t="str">
        <f>IFERROR(VLOOKUP(D21,DB!A:I,9,0),"")</f>
        <v>Latis</v>
      </c>
    </row>
    <row r="22" spans="1:12" ht="15" customHeight="1">
      <c r="A22" s="107" t="s">
        <v>39130</v>
      </c>
      <c r="B22" s="107" t="str">
        <f>IFERROR(VLOOKUP(D22,DB!A:K,11,0),"")</f>
        <v>R4</v>
      </c>
      <c r="C22" s="89">
        <v>1</v>
      </c>
      <c r="D22" s="87" t="s">
        <v>35950</v>
      </c>
      <c r="E22" s="90" t="s">
        <v>39106</v>
      </c>
      <c r="F22" s="91"/>
      <c r="G22" s="92">
        <f t="shared" ca="1" si="1"/>
        <v>46000.940037962966</v>
      </c>
      <c r="H22" s="91">
        <v>46000.472222222219</v>
      </c>
      <c r="I22" s="107" t="str">
        <f>IFERROR(VLOOKUP(D22,DB!A:F,6,0),"")</f>
        <v>SCECO</v>
      </c>
      <c r="J22" s="107" t="str">
        <f>IFERROR(VLOOKUP(D22,DB!A:G,7,0),"")</f>
        <v>Dead</v>
      </c>
      <c r="K22" s="93" t="s">
        <v>39134</v>
      </c>
      <c r="L22" s="87" t="str">
        <f>IFERROR(VLOOKUP(D22,DB!A:I,9,0),"")</f>
        <v>Latis</v>
      </c>
    </row>
    <row r="23" spans="1:12" ht="15" customHeight="1">
      <c r="A23" s="107" t="s">
        <v>39130</v>
      </c>
      <c r="B23" s="107" t="str">
        <f>IFERROR(VLOOKUP(D23,DB!A:K,11,0),"")</f>
        <v>R4</v>
      </c>
      <c r="C23" s="89">
        <v>1</v>
      </c>
      <c r="D23" s="87" t="s">
        <v>36495</v>
      </c>
      <c r="E23" s="90" t="s">
        <v>39106</v>
      </c>
      <c r="F23" s="91"/>
      <c r="G23" s="92">
        <f t="shared" ca="1" si="1"/>
        <v>46000.940037962966</v>
      </c>
      <c r="H23" s="91">
        <v>46000.411111111112</v>
      </c>
      <c r="I23" s="107" t="str">
        <f>IFERROR(VLOOKUP(D23,DB!A:F,6,0),"")</f>
        <v>Generator-SG</v>
      </c>
      <c r="J23" s="107" t="str">
        <f>IFERROR(VLOOKUP(D23,DB!A:G,7,0),"")</f>
        <v>No BB Shifted</v>
      </c>
      <c r="K23" s="93" t="s">
        <v>39133</v>
      </c>
      <c r="L23" s="87" t="str">
        <f>IFERROR(VLOOKUP(D23,DB!A:I,9,0),"")</f>
        <v>Latis</v>
      </c>
    </row>
    <row r="24" spans="1:12" ht="15" customHeight="1">
      <c r="A24" s="107" t="s">
        <v>39130</v>
      </c>
      <c r="B24" s="107" t="str">
        <f>IFERROR(VLOOKUP(D24,DB!A:K,11,0),"")</f>
        <v>R4</v>
      </c>
      <c r="C24" s="89">
        <v>1</v>
      </c>
      <c r="D24" s="87" t="s">
        <v>35887</v>
      </c>
      <c r="E24" s="90" t="s">
        <v>39106</v>
      </c>
      <c r="F24" s="91">
        <v>46000.733900462961</v>
      </c>
      <c r="G24" s="92">
        <f t="shared" ca="1" si="1"/>
        <v>0.20613750000484288</v>
      </c>
      <c r="H24" s="91">
        <v>46000.727962962963</v>
      </c>
      <c r="I24" s="107" t="str">
        <f>IFERROR(VLOOKUP(D24,DB!A:F,6,0),"")</f>
        <v>Generator-SG</v>
      </c>
      <c r="J24" s="107" t="str">
        <f>IFERROR(VLOOKUP(D24,DB!A:G,7,0),"")</f>
        <v>No BB Shifted</v>
      </c>
      <c r="K24" s="93" t="s">
        <v>39135</v>
      </c>
      <c r="L24" s="87" t="str">
        <f>IFERROR(VLOOKUP(D24,DB!A:I,9,0),"")</f>
        <v>Latis</v>
      </c>
    </row>
    <row r="25" spans="1:12" ht="15" customHeight="1">
      <c r="A25" s="107"/>
      <c r="B25" s="107" t="str">
        <f>IFERROR(VLOOKUP(D25,DB!A:K,11,0),"")</f>
        <v/>
      </c>
      <c r="C25" s="89"/>
      <c r="D25" s="87"/>
      <c r="E25" s="90"/>
      <c r="F25" s="91"/>
      <c r="G25" s="92">
        <f t="shared" ca="1" si="1"/>
        <v>46000.940037962966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46000.940037962966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46000.940037962966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46000.940037962966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46000.940037962966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46000.940037962966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46000.940037962966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46000.940037962966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46000.940037962966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46000.940037962966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46000.940037962966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46000.940037962966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46000.940037962966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46000.940037962966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46000.940037962966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46000.940037962966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46000.940037962966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46000.940037962966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46000.940037962966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46000.940037962966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46000.940037962966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46000.940037962966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46000.940037962966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46000.940037962966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46000.940037962966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46000.940037962966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46000.940037962966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46000.940037962966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46000.940037962966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46000.940037962966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46000.940037962966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46000.940037962966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46000.940037962966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46000.940037962966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46000.940037962966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46000.940037962966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46000.940037962966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46000.940037962966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46000.940037962966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46000.940037962966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46000.940037962966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46000.940037962966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46000.940037962966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46000.940037962966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46000.940037962966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46000.940037962966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46000.940037962966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46000.940037962966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46000.940037962966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46000.940037962966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46000.940037962966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46000.940037962966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46000.940037962966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46000.940037962966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46000.940037962966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46000.940037962966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46000.940037962966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46000.940037962966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46000.940037962966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46000.940037962966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46000.940037962966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46000.940037962966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46000.940037962966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46000.940037962966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46000.940037962966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46000.940037962966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46000.940037962966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46000.940037962966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46000.940037962966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46000.940037962966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46000.940037962966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46000.940037962966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46000.940037962966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46000.940037962966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46000.940037962966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46000.940037962966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46000.940037962966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46000.940037962966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46000.940037962966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46000.940037962966</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109.10797777777771</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74.75116064814938</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52.278926851853612</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19.566739351852448</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3.8325495370372664</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153"/>
      <c r="E7" s="37"/>
      <c r="F7" s="38"/>
      <c r="G7" s="131">
        <f ca="1">IFERROR(NOW()-F7,"")</f>
        <v>46000.940037962966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46000.940037962966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46000.940037962966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46000.940037962966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46000.940037962966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46000.940037962966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46000.940037962966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46000.940037962966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46000.940037962966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46000.940037962966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46000.940037962966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46000.940037962966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46000.940037962966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46000.940037962966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46000.940037962966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46000.940037962966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46000.940037962966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46000.940037962966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46000.940037962966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46000.940037962966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46000.940037962966</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0.13148472222383134</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46000.940037962966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46000.940037962966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46000.940037962966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46000.940037962966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46000.940037962966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46000.940037962966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46000.940037962966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46000.940037962966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46000.940037962966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46000.940037962966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46000.940037962966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46000.940037962966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46000.940037962966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46000.940037962966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46000.940037962966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46000.940037962966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46000.940037962966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46000.940037962966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46000.940037962966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46000.940037962966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46000.940037962966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46000.940037962966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46000.940037962966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46000.940037962966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46000.940037962966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46000.940037962966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46000.940037962966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46000.940037962966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46000.940037962966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46000.940037962966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46000.940037962966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46000.940037962966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46000.940037962966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46000.940037962966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46000.940037962966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46000.940037962966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46000.940037962966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46000.940037962966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46000.940037962966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46000.940037962966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46000.940037962966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46000.940037962966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46000.940037962966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46000.940037962966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46000.940037962966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46000.940037962966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46000.940037962966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46000.940037962966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46000.940037962966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46000.940037962966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46000.940037962966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46000.940037962966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46000.940037962966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46000.940037962966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46000.940037962966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46000.940037962966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46000.940037962966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46000.940037962966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46000.940037962966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46000.940037962966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46000.940037962966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46000.940037962966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46000.940037962966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46000.940037962966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46000.940037962966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46000.940037962966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46000.940037962966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46000.940037962966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46000.940037962966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46000.940037962966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46000.940037962966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46000.940037962966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46000.940037962966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46000.940037962966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46000.940037962966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46000.940037962966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46000.940037962966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46000.940037962966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46000.940037962966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46000.940037962966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46000.940037962966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46000.940037962966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46000.940037962966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46000.940037962966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46000.940037962966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46000.940037962966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46000.940037962966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46000.940037962966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46000.940037962966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46000.940037962966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46000.940037962966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46000.940037962966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46000.940037962966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46000.940037962966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46000.940037962966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46000.940037962966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46000.940037962966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46000.940037962966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46000.940037962966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46000.940037962966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46000.940037962966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46000.940037962966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46000.940037962966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46000.940037962966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46000.940037962966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46000.940037962966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46000.940037962966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46000.940037962966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46000.940037962966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46000.940037962966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46000.940037962966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46000.940037962966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46000.940037962966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46000.940037962966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46000.940037962966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46000.940037962966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46000.940037962966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46000.940037962966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46000.940037962966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46000.940037962966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46000.940037962966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46000.940037962966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46000.940037962966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46000.940037962966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46000.940037962966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46000.940037962966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46000.940037962966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46000.940037962966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46000.940037962966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46000.940037962966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46000.940037962966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46000.940037962966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46000.940037962966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46000.940037962966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46000.940037962966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46000.940037962966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46000.940037962966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46000.940037962966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46000.940037962966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46000.940037962966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46000.940037962966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46000.940037962966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46000.940037962966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46000.940037962966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46000.940037962966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46000.940037962966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46000.940037962966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46000.940037962966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46000.940037962966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46000.940037962966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46000.940037962966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46000.940037962966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46000.940037962966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46000.940037962966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46000.940037962966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46000.940037962966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46000.940037962966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46000.940037962966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46000.940037962966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46000.940037962966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46000.940037962966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46000.940037962966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46000.940037962966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46000.940037962966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46000.940037962966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46000.940037962966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46000.940037962966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46000.940037962966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46000.940037962966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46000.940037962966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46000.940037962966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46000.940037962966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46000.940037962966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46000.940037962966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46000.940037962966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46000.940037962966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46000.940037962966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46000.940037962966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46000.940037962966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46000.940037962966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46000.940037962966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46000.940037962966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46000.940037962966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46000.940037962966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46000.940037962966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46000.940037962966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46000.940037962966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46000.940037962966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46000.940037962966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46000.940037962966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46000.940037962966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46000.940037962966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46000.940037962966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46000.940037962966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46000.940037962966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46000.940037962966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46000.940037962966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46000.940037962966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46000.940037962966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46000.940037962966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46000.940037962966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46000.940037962966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46000.940037962966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46000.940037962966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46000.940037962966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46000.940037962966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46000.940037962966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46000.940037962966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46000.940037962966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46000.940037962966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46000.940037962966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46000.940037962966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46000.940037962966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46000.940037962966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46000.940037962966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46000.940037962966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46000.940037962966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46000.940037962966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46000.940037962966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46000.940037962966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46000.940037962966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46000.940037962966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46000.940037962966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46000.940037962966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46000.940037962966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46000.940037962966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46000.940037962966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46000.940037962966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46000.940037962966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46000.940037962966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46000.940037962966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46000.940037962966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46000.940037962966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46000.940037962966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46000.940037962966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46000.940037962966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46000.940037962966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46000.940037962966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46000.940037962966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46000.940037962966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46000.940037962966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46000.940037962966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46000.940037962966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46000.940037962966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46000.940037962966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46000.940037962966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46000.940037962966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46000.940037962966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46000.940037962966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46000.940037962966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46000.940037962966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46000.940037962966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46000.940037962966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46000.940037962966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46000.940037962966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46000.940037962966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46000.940037962966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46000.940037962966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46000.940037962966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46000.940037962966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46000.940037962966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46000.940037962966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46000.940037962966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46000.940037962966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46000.940037962966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46000.940037962966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46000.940037962966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46000.940037962966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46000.940037962966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46000.940037962966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46000.940037962966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46000.940037962966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46000.940037962966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46000.940037962966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46000.940037962966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46000.940037962966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46000.940037962966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46000.940037962966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46000.940037962966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46000.940037962966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46000.940037962966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46000.940037962966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46000.940037962966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46000.940037962966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46000.940037962966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46000.940037962966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46000.940037962966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46000.940037962966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46000.940037962966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46000.940037962966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46000.940037962966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46000.940037962966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46000.940037962966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46000.940037962966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46000.940037962966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46000.940037962966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46000.940037962966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46000.940037962966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46000.940037962966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46000.940037962966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46000.940037962966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46000.940037962966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46000.940037962966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46000.940037962966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46000.940037962966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46000.940037962966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46000.940037962966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46000.940037962966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46000.940037962966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46000.940037962966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46000.940037962966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46000.940037962966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46000.940037962966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46000.940037962966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46000.940037962966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46000.940037962966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46000.940037962966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46000.940037962966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46000.940037962966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46000.940037962966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46000.940037962966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46000.940037962966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46000.940037962966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46000.940037962966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46000.940037962966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46000.940037962966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46000.940037962966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46000.940037962966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46000.940037962966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46000.940037962966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46000.940037962966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46000.940037962966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46000.940037962966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46000.940037962966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46000.940037962966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46000.940037962966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46000.940037962966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46000.940037962966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46000.940037962966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46000.940037962966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46000.940037962966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46000.940037962966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46000.940037962966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46000.940037962966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46000.940037962966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46000.940037962966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46000.940037962966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46000.940037962966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46000.940037962966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46000.940037962966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46000.940037962966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46000.940037962966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46000.940037962966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46000.940037962966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46000.940037962966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46000.940037962966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46000.940037962966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46000.940037962966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46000.940037962966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46000.940037962966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46000.940037962966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46000.940037962966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46000.940037962966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46000.940037962966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46000.940037962966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46000.940037962966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46000.940037962966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46000.940037962966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46000.940037962966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46000.940037962966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46000.940037962966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46000.940037962966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46000.940037962966</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46000.940037962966</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2025-12-09T19:34:01Z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