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67" documentId="120_S{2AC9BD13-BADA-5192-A53E-5A8FF88502F6}" xr6:coauthVersionLast="47" xr6:coauthVersionMax="47" xr10:uidLastSave="{E50981A5-CDDA-42EF-B3BA-284742C47FC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5" sheetId="5" r:id="rId5"/>
    <sheet name="R6" sheetId="9" r:id="rId6"/>
    <sheet name="R4" sheetId="4"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<sst xmlns="http://schemas.openxmlformats.org/spreadsheetml/2006/main" count="181560" uniqueCount="39151">
  <si>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</si>
  <si>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</si>
  <si>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</si>
  <si>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</si>
  <si>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</si>
  <si>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</si>
  <si>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</si>
  <si>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</si>
  <si>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</si>
  <si>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</si>
  <si>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</si>
  <si>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</si>
  <si>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</si>
  <si>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</si>
  <si>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</si>
  <si>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</si>
  <si>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</si>
  <si>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</si>
  <si>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</si>
  <si>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</si>
  <si>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</si>
  <si>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</si>
  <si>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</si>
  <si>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</si>
  <si>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</si>
  <si>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</si>
  <si>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</si>
  <si>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</si>
  <si>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</si>
  <si>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</si>
  <si>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</si>
  <si>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</si>
  <si>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</si>
  <si>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</si>
  <si>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</si>
  <si>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</si>
  <si>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</si>
  <si>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</si>
  <si>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</si>
  <si>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</si>
  <si>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</si>
  <si>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</si>
  <si>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</si>
  <si>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</si>
  <si>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</si>
  <si>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</si>
  <si>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</si>
  <si>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</si>
  <si>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</si>
  <si>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</si>
  <si>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</si>
  <si>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</si>
  <si>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</si>
  <si>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</si>
  <si>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</si>
  <si>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</si>
  <si>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</si>
  <si>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</si>
  <si>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</si>
  <si>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</si>
  <si>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</si>
  <si>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</si>
  <si>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</si>
  <si>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</si>
  <si>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</si>
  <si>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</si>
  <si>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</si>
  <si>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</si>
  <si>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</si>
  <si>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</si>
  <si>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</si>
  <si>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</si>
  <si>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</si>
  <si>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</si>
  <si>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</si>
  <si>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</si>
  <si>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</si>
  <si>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</si>
  <si>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</si>
  <si>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</si>
  <si>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</si>
  <si>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</si>
  <si>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</si>
  <si>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</si>
  <si>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</si>
  <si>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</si>
  <si>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</si>
  <si>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</si>
  <si>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</si>
  <si>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</si>
  <si>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</si>
  <si>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</si>
  <si>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</si>
  <si>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</si>
  <si>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</si>
  <si>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</si>
  <si>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</si>
  <si>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</si>
  <si>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</si>
  <si>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</si>
  <si>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</si>
  <si>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</si>
  <si>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</si>
  <si>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</si>
  <si>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</si>
  <si>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</si>
  <si>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</si>
  <si>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</si>
  <si>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</si>
  <si>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</si>
  <si>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</si>
  <si>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</si>
  <si>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</si>
  <si>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</si>
  <si>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</si>
  <si>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</si>
  <si>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</si>
  <si>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</si>
  <si>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</si>
  <si>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</si>
  <si>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</si>
  <si>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</si>
  <si>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</si>
  <si>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</si>
  <si>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</si>
  <si>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</si>
  <si>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</si>
  <si>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</si>
  <si>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</si>
  <si>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</si>
  <si>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</si>
  <si>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</si>
  <si>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</si>
  <si>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</si>
  <si>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</si>
  <si>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</si>
  <si>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</si>
  <si>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</si>
  <si>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</si>
  <si>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</si>
  <si>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</si>
  <si>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</si>
  <si>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</si>
  <si>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</si>
  <si>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</si>
  <si>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</si>
  <si>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</si>
  <si>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</si>
  <si>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</si>
  <si>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</si>
  <si>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</si>
  <si>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</si>
  <si>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</si>
  <si>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</si>
  <si>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</si>
  <si>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</si>
  <si>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</si>
  <si>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</si>
  <si>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</si>
  <si>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</si>
  <si>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</si>
  <si>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</si>
  <si>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</si>
  <si>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</si>
  <si>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</si>
  <si>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</si>
  <si>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</si>
  <si>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</si>
  <si>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</si>
  <si>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</si>
  <si>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</si>
  <si>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</si>
  <si>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</si>
  <si>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</si>
  <si>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</si>
  <si>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</si>
  <si>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</si>
  <si>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</si>
  <si>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</si>
  <si>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</si>
  <si>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</si>
  <si>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</si>
  <si>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</si>
  <si>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</si>
  <si>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</si>
  <si>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</si>
  <si>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</si>
  <si>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</si>
  <si>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</si>
  <si>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</si>
  <si>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</si>
  <si>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</si>
  <si>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</si>
  <si>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</si>
  <si>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</si>
  <si>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</si>
  <si>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</si>
  <si>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</si>
  <si>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</si>
  <si>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</si>
  <si>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</si>
  <si>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</si>
  <si>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</si>
  <si>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</si>
  <si>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</si>
  <si>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</si>
  <si>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</si>
  <si>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</si>
  <si>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</si>
  <si>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</si>
  <si>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</si>
  <si>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</si>
  <si>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</si>
  <si>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</si>
  <si>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</si>
  <si>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</si>
  <si>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</si>
  <si>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</si>
  <si>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</si>
  <si>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</si>
  <si>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</si>
  <si>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</si>
  <si>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</si>
  <si>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</si>
  <si>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</si>
  <si>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</si>
  <si>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</si>
  <si>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</si>
  <si>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</si>
  <si>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</si>
  <si>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</si>
  <si>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</si>
  <si>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</si>
  <si>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</si>
  <si>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</si>
  <si>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</si>
  <si>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</si>
  <si>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</si>
  <si>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</si>
  <si>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</si>
  <si>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</si>
  <si>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</si>
  <si>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</si>
  <si>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</si>
  <si>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</si>
  <si>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</si>
  <si>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</si>
  <si>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</si>
  <si>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</si>
  <si>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</si>
  <si>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</si>
  <si>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</si>
  <si>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</si>
  <si>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</si>
  <si>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</si>
  <si>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</si>
  <si>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</si>
  <si>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</si>
  <si>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</si>
  <si>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</si>
  <si>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</si>
  <si>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</si>
  <si>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</si>
  <si>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</si>
  <si>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</si>
  <si>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</si>
  <si>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</si>
  <si>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</si>
  <si>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</si>
  <si>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</si>
  <si>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</si>
  <si>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</si>
  <si>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</si>
  <si>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</si>
  <si>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</si>
  <si>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</si>
  <si>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</si>
  <si>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</si>
  <si>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</si>
  <si>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</si>
  <si>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</si>
  <si>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</si>
  <si>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</si>
  <si>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</si>
  <si>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</si>
  <si>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</si>
  <si>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</si>
  <si>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</si>
  <si>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</si>
  <si>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</si>
  <si>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</si>
  <si>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</si>
  <si>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</si>
  <si>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</si>
  <si>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</si>
  <si>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</si>
  <si>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</si>
  <si>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</si>
  <si>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</si>
  <si>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</si>
  <si>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</si>
  <si>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</si>
  <si>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</si>
  <si>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</si>
  <si>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</si>
  <si>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</si>
  <si>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</si>
  <si>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</si>
  <si>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</si>
  <si>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</si>
  <si>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</si>
  <si>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</si>
  <si>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</si>
  <si>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</si>
  <si>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</si>
  <si>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</si>
  <si>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</si>
  <si>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</si>
  <si>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</si>
  <si>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</si>
  <si>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</si>
  <si>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</si>
  <si>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</si>
  <si>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</si>
  <si>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</si>
  <si>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</si>
  <si>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</si>
  <si>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</si>
  <si>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</si>
  <si>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</si>
  <si>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</si>
  <si>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</si>
  <si>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</si>
  <si>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</si>
  <si>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</si>
  <si>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</si>
  <si>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</si>
  <si>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</si>
  <si>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</si>
  <si>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</si>
  <si>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</si>
  <si>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</si>
  <si>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</si>
  <si>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</si>
  <si>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</si>
  <si>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</si>
  <si>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</si>
  <si>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</si>
  <si>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</si>
  <si>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</si>
  <si>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</si>
  <si>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</si>
  <si>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</si>
  <si>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</si>
  <si>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</si>
  <si>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</si>
  <si>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</si>
  <si>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</si>
  <si>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</si>
  <si>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</si>
  <si>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</si>
  <si>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</si>
  <si>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</si>
  <si>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</si>
  <si>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</si>
  <si>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</si>
  <si>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</si>
  <si>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</si>
  <si>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</si>
  <si>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</si>
  <si>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</si>
  <si>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</si>
  <si>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</si>
  <si>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</si>
  <si>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</si>
  <si>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</si>
  <si>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</si>
  <si>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</si>
  <si>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</si>
  <si>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</si>
  <si>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</si>
  <si>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</si>
  <si>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</si>
  <si>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</si>
  <si>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</si>
  <si>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</si>
  <si>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</si>
  <si>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</si>
  <si>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</si>
  <si>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</si>
  <si>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</si>
  <si>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</si>
  <si>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</si>
  <si>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</si>
  <si>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</si>
  <si>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</si>
  <si>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</si>
  <si>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</si>
  <si>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</si>
  <si>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</si>
  <si>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</si>
  <si>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</si>
  <si>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</si>
  <si>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</si>
  <si>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</si>
  <si>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</si>
  <si>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</si>
  <si>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</si>
  <si>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</si>
  <si>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</si>
  <si>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</si>
  <si>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</si>
  <si>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</si>
  <si>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</si>
  <si>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</si>
  <si>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</si>
  <si>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</si>
  <si>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</si>
  <si>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</si>
  <si>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</si>
  <si>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</si>
  <si>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</si>
  <si>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</si>
  <si>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</si>
  <si>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</si>
  <si>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</si>
  <si>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</si>
  <si>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</si>
  <si>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</si>
  <si>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</si>
  <si>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</si>
  <si>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</si>
  <si>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</si>
  <si>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</si>
  <si>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</si>
  <si>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</si>
  <si>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</si>
  <si>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</si>
  <si>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</si>
  <si>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</si>
  <si>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</si>
  <si>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</si>
  <si>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</si>
  <si>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</si>
  <si>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</si>
  <si>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</si>
  <si>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</si>
  <si>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</si>
  <si>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</si>
  <si>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</si>
  <si>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</si>
  <si>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</si>
  <si>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</si>
  <si>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</si>
  <si>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</si>
  <si>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</si>
  <si>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</si>
  <si>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</si>
  <si>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</si>
  <si>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</si>
  <si>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</si>
  <si>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</si>
  <si>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</si>
  <si>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</si>
  <si>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</si>
  <si>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</si>
  <si>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</si>
  <si>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</si>
  <si>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</si>
  <si>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</si>
  <si>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</si>
  <si>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</si>
  <si>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</si>
  <si>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</si>
  <si>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</si>
  <si>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</si>
  <si>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</si>
  <si>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</si>
  <si>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</si>
  <si>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</si>
  <si>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</si>
  <si>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</si>
  <si>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</si>
  <si>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</si>
  <si>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</si>
  <si>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</si>
  <si>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</si>
  <si>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</si>
  <si>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</si>
  <si>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</si>
  <si>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</si>
  <si>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</si>
  <si>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</si>
  <si>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</si>
  <si>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</si>
  <si>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</si>
  <si>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</si>
  <si>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</si>
  <si>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</si>
  <si>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</si>
  <si>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</si>
  <si>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</si>
  <si>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</si>
  <si>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</si>
  <si>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</si>
  <si>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</si>
  <si>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</si>
  <si>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</si>
  <si>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</si>
  <si>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</si>
  <si>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</si>
  <si>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</si>
  <si>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</si>
  <si>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</si>
  <si>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</si>
  <si>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</si>
  <si>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</si>
  <si>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</si>
  <si>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</si>
  <si>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</si>
  <si>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</si>
  <si>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</si>
  <si>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</si>
  <si>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</si>
  <si>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</si>
  <si>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</si>
  <si>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</si>
  <si>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</si>
  <si>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</si>
  <si>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</si>
  <si>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</si>
  <si>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</si>
  <si>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</si>
  <si>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</si>
  <si>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</si>
  <si>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</si>
  <si>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</si>
  <si>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</si>
  <si>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</si>
  <si>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</si>
  <si>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</si>
  <si>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</si>
  <si>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</si>
  <si>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</si>
  <si>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</si>
  <si>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</si>
  <si>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</si>
  <si>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</si>
  <si>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</si>
  <si>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</si>
  <si>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</si>
  <si>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</si>
  <si>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</si>
  <si>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</si>
  <si>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</si>
  <si>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</si>
  <si>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</si>
  <si>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</si>
  <si>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</si>
  <si>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</si>
  <si>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</si>
  <si>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</si>
  <si>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</si>
  <si>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</si>
  <si>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</si>
  <si>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</si>
  <si>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</si>
  <si>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</si>
  <si>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</si>
  <si>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</si>
  <si>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</si>
  <si>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</si>
  <si>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</si>
  <si>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</si>
  <si>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</si>
  <si>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</si>
  <si>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</si>
  <si>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</si>
  <si>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</si>
  <si>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</si>
  <si>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</si>
  <si>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</si>
  <si>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</si>
  <si>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</si>
  <si>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</si>
  <si>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</si>
  <si>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</si>
  <si>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</si>
  <si>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</si>
  <si>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</si>
  <si>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</si>
  <si>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</si>
  <si>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</si>
  <si>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</si>
  <si>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</si>
  <si>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</si>
  <si>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</si>
  <si>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</si>
  <si>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</si>
  <si>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</si>
  <si>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</si>
  <si>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</si>
  <si>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</si>
  <si>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</si>
  <si>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</si>
  <si>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</si>
  <si>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</si>
  <si>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</si>
  <si>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</si>
  <si>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</si>
  <si>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</si>
  <si>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</si>
  <si>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</si>
  <si>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</si>
  <si>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</si>
  <si>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</si>
  <si>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</si>
  <si>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</si>
  <si>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</si>
  <si>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</si>
  <si>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</si>
  <si>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</si>
  <si>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</si>
  <si>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</si>
  <si>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</si>
  <si>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</si>
  <si>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</si>
  <si>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</si>
  <si>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</si>
  <si>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</si>
  <si>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</si>
  <si>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</si>
  <si>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</si>
  <si>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</si>
  <si>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</si>
  <si>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</si>
  <si>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</si>
  <si>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</si>
  <si>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</si>
  <si>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</si>
  <si>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</si>
  <si>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</si>
  <si>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</si>
  <si>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</si>
  <si>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</si>
  <si>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</si>
  <si>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</si>
  <si>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</si>
  <si>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</si>
  <si>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</si>
  <si>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</si>
  <si>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</si>
  <si>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</si>
  <si>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</si>
  <si>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</si>
  <si>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</si>
  <si>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</si>
  <si>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</si>
  <si>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</si>
  <si>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</si>
  <si>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</si>
  <si>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</si>
  <si>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</si>
  <si>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</si>
  <si>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</si>
  <si>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</si>
  <si>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</si>
  <si>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</si>
  <si>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</si>
  <si>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</si>
  <si>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</si>
  <si>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</si>
  <si>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</si>
  <si>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</si>
  <si>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</si>
  <si>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</si>
  <si>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</si>
  <si>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</si>
  <si>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</si>
  <si>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</si>
  <si>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</si>
  <si>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</si>
  <si>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</si>
  <si>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</si>
  <si>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</si>
  <si>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</si>
  <si>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</si>
  <si>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</si>
  <si>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</si>
  <si>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</si>
  <si>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</si>
  <si>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</si>
  <si>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</si>
  <si>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</si>
  <si>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</si>
  <si>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</si>
  <si>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</si>
  <si>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</si>
  <si>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</si>
  <si>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</si>
  <si>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</si>
  <si>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</si>
  <si>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</si>
  <si>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</si>
  <si>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</si>
  <si>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</si>
  <si>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</si>
  <si>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</si>
  <si>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</si>
  <si>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</si>
  <si>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</si>
  <si>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</si>
  <si>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</si>
  <si>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</si>
  <si>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</si>
  <si>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</si>
  <si>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</si>
  <si>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</si>
  <si>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</si>
  <si>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</si>
  <si>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</si>
  <si>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</si>
  <si>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</si>
  <si>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</si>
  <si>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</si>
  <si>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</si>
  <si>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</si>
  <si>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</si>
  <si>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</si>
  <si>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</si>
  <si>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</si>
  <si>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</si>
  <si>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</si>
  <si>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</si>
  <si>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</si>
  <si>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</si>
  <si>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</si>
  <si>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</si>
  <si>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</si>
  <si>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</si>
  <si>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</si>
  <si>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</si>
  <si>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</si>
  <si>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</si>
  <si>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</si>
  <si>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</si>
  <si>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</si>
  <si>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</si>
  <si>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</si>
  <si>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</si>
  <si>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</si>
  <si>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</si>
  <si>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</si>
  <si>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</si>
  <si>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</si>
  <si>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</si>
  <si>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</si>
  <si>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</si>
  <si>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</si>
  <si>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</si>
  <si>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</si>
  <si>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</si>
  <si>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</si>
  <si>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</si>
  <si>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</si>
  <si>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</si>
  <si>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</si>
  <si>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</si>
  <si>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</si>
  <si>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</si>
  <si>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</si>
  <si>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</si>
  <si>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</si>
  <si>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</si>
  <si>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</si>
  <si>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</si>
  <si>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</si>
  <si>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</si>
  <si>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</si>
  <si>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</si>
  <si>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</si>
  <si>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</si>
  <si>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</si>
  <si>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</si>
  <si>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</si>
  <si>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</si>
  <si>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</si>
  <si>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</si>
  <si>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</si>
  <si>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</si>
  <si>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</si>
  <si>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</si>
  <si>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</si>
  <si>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</si>
  <si>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</si>
  <si>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</si>
  <si>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</si>
  <si>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</si>
  <si>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</si>
  <si>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</si>
  <si>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</si>
  <si>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</si>
  <si>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</si>
  <si>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</si>
  <si>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</si>
  <si>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</si>
  <si>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</si>
  <si>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</si>
  <si>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</si>
  <si>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</si>
  <si>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</si>
  <si>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</si>
  <si>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</si>
  <si>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</si>
  <si>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</si>
  <si>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</si>
  <si>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</si>
  <si>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</si>
  <si>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</si>
  <si>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</si>
  <si>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</si>
  <si>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</si>
  <si>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</si>
  <si>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</si>
  <si>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</si>
  <si>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</si>
  <si>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</si>
  <si>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</si>
  <si>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</si>
  <si>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</si>
  <si>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</si>
  <si>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</si>
  <si>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</si>
  <si>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</si>
  <si>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</si>
  <si>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</si>
  <si>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</si>
  <si>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</si>
  <si>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</si>
  <si>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</si>
  <si>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</si>
  <si>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</si>
  <si>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</si>
  <si>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</si>
  <si>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</si>
  <si>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</si>
  <si>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</si>
  <si>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</si>
  <si>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</si>
  <si>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</si>
  <si>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</si>
  <si>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</si>
  <si>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</si>
  <si>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</si>
  <si>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</si>
  <si>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</si>
  <si>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</si>
  <si>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</si>
  <si>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</si>
  <si>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</si>
  <si>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</si>
  <si>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</si>
  <si>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</si>
  <si>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</si>
  <si>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</si>
  <si>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</si>
  <si>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</si>
  <si>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</si>
  <si>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</si>
  <si>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</si>
  <si>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</si>
  <si>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</si>
  <si>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</si>
  <si>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</si>
  <si>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</si>
  <si>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</si>
  <si>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</si>
  <si>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</si>
  <si>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</si>
  <si>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</si>
  <si>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</si>
  <si>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</si>
  <si>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</si>
  <si>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</si>
  <si>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</si>
  <si>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</si>
  <si>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</si>
  <si>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</si>
  <si>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</si>
  <si>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</si>
  <si>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</si>
  <si>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</si>
  <si>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</si>
  <si>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</si>
  <si>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</si>
  <si>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</si>
  <si>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</si>
  <si>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</si>
  <si>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</si>
  <si>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</si>
  <si>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</si>
  <si>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</si>
  <si>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</si>
  <si>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</si>
  <si>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</si>
  <si>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</si>
  <si>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</si>
  <si>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</si>
  <si>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</si>
  <si>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</si>
  <si>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</si>
  <si>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</si>
  <si>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</si>
  <si>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</si>
  <si>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</si>
  <si>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</si>
  <si>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</si>
  <si>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</si>
  <si>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</si>
  <si>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</si>
  <si>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</si>
  <si>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</si>
  <si>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</si>
  <si>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</si>
  <si>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</si>
  <si>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</si>
  <si>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</si>
  <si>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</si>
  <si>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</si>
  <si>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</si>
  <si>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</si>
  <si>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</si>
  <si>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</si>
  <si>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</si>
  <si>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</si>
  <si>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</si>
  <si>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</si>
  <si>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</si>
  <si>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</si>
  <si>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</si>
  <si>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</si>
  <si>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</si>
  <si>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</si>
  <si>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</si>
  <si>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</si>
  <si>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</si>
  <si>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</si>
  <si>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</si>
  <si>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</si>
  <si>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</si>
  <si>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</si>
  <si>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</si>
  <si>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</si>
  <si>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</si>
  <si>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</si>
  <si>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</si>
  <si>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</si>
  <si>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</si>
  <si>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</si>
  <si>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</si>
  <si>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</si>
  <si>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</si>
  <si>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</si>
  <si>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</si>
  <si>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</si>
  <si>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</si>
  <si>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</si>
  <si>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</si>
  <si>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</si>
  <si>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</si>
  <si>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</si>
  <si>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</si>
  <si>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</si>
  <si>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</si>
  <si>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</si>
  <si>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</si>
  <si>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</si>
  <si>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</si>
  <si>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</si>
  <si>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</si>
  <si>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</si>
  <si>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</si>
  <si>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</si>
  <si>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</si>
  <si>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</si>
  <si>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</si>
  <si>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</si>
  <si>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</si>
  <si>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</si>
  <si>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</si>
  <si>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</si>
  <si>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</si>
  <si>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</si>
  <si>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</si>
  <si>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</si>
  <si>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</si>
  <si>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</si>
  <si>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</si>
  <si>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</si>
  <si>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</si>
  <si>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</si>
  <si>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</si>
  <si>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</si>
  <si>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</si>
  <si>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</si>
  <si>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</si>
  <si>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</si>
  <si>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</si>
  <si>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</si>
  <si>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</si>
  <si>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</si>
  <si>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</si>
  <si>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</si>
  <si>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</si>
  <si>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</si>
  <si>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</si>
  <si>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</si>
  <si>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</si>
  <si>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</si>
  <si>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</si>
  <si>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</si>
  <si>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</si>
  <si>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</si>
  <si>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</si>
  <si>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</si>
  <si>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</si>
  <si>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</si>
  <si>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</si>
  <si>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</si>
  <si>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</si>
  <si>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</si>
  <si>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</si>
  <si>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</si>
  <si>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</si>
  <si>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</si>
  <si>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</si>
  <si>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</si>
  <si>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</si>
  <si>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</si>
  <si>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</si>
  <si>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</si>
  <si>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</si>
  <si>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</si>
  <si>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</si>
  <si>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</si>
  <si>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</si>
  <si>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</si>
  <si>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</si>
  <si>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</si>
  <si>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</si>
  <si>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</si>
  <si>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</si>
  <si>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</si>
  <si>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</si>
  <si>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</si>
  <si>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</si>
  <si>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</si>
  <si>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</si>
  <si>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</si>
  <si>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</si>
  <si>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</si>
  <si>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</si>
  <si>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</si>
  <si>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</si>
  <si>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</si>
  <si>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</si>
  <si>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</si>
  <si>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</si>
  <si>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</si>
  <si>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</si>
  <si>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</si>
  <si>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</si>
  <si>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</si>
  <si>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</si>
  <si>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</si>
  <si>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</si>
  <si>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</si>
  <si>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</si>
  <si>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</si>
  <si>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</si>
  <si>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</si>
  <si>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</si>
  <si>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</si>
  <si>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</si>
  <si>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</si>
  <si>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</si>
  <si>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</si>
  <si>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</si>
  <si>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</si>
  <si>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</si>
  <si>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</si>
  <si>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</si>
  <si>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</si>
  <si>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</si>
  <si>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</si>
  <si>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</si>
  <si>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</si>
  <si>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</si>
  <si>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</si>
  <si>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</si>
  <si>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</si>
  <si>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</si>
  <si>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</si>
  <si>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</si>
  <si>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</si>
  <si>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</si>
  <si>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</si>
  <si>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</si>
  <si>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</si>
  <si>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</si>
  <si>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</si>
  <si>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</si>
  <si>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</si>
  <si>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</si>
  <si>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</si>
  <si>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</si>
  <si>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</si>
  <si>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</si>
  <si>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</si>
  <si>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</si>
  <si>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</si>
  <si>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</si>
  <si>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</si>
  <si>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</si>
  <si>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</si>
  <si>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</si>
  <si>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</si>
  <si>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</si>
  <si>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</si>
  <si>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</si>
  <si>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</si>
  <si>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</si>
  <si>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</si>
  <si>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</si>
  <si>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</si>
  <si>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</si>
  <si>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</si>
  <si>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</si>
  <si>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</si>
  <si>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</si>
  <si>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</si>
  <si>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</si>
  <si>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</si>
  <si>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</si>
  <si>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</si>
  <si>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</si>
  <si>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</si>
  <si>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</si>
  <si>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</si>
  <si>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</si>
  <si>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</si>
  <si>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</si>
  <si>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</si>
  <si>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</si>
  <si>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</si>
  <si>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</si>
  <si>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</si>
  <si>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</si>
  <si>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</si>
  <si>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</si>
  <si>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</si>
  <si>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</si>
  <si>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</si>
  <si>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</si>
  <si>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</si>
  <si>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</si>
  <si>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</si>
  <si>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</si>
  <si>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</si>
  <si>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</si>
  <si>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</si>
  <si>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</si>
  <si>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</si>
  <si>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</si>
  <si>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</si>
  <si>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</si>
  <si>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</si>
  <si>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</si>
  <si>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</si>
  <si>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</si>
  <si>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</si>
  <si>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</si>
  <si>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</si>
  <si>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</si>
  <si>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</si>
  <si>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</si>
  <si>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</si>
  <si>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</si>
  <si>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</si>
  <si>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</si>
  <si>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</si>
  <si>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</si>
  <si>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</si>
  <si>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</si>
  <si>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</si>
  <si>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</si>
  <si>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</si>
  <si>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</si>
  <si>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</si>
  <si>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</si>
  <si>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</si>
  <si>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</si>
  <si>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</si>
  <si>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</si>
  <si>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</si>
  <si>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</si>
  <si>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</si>
  <si>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</si>
  <si>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</si>
  <si>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</si>
  <si>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</si>
  <si>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</si>
  <si>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</si>
  <si>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</si>
  <si>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</si>
  <si>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</si>
  <si>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</si>
  <si>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</si>
  <si>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</si>
  <si>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</si>
  <si>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</si>
  <si>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</si>
  <si>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</si>
  <si>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</si>
  <si>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</si>
  <si>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</si>
  <si>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</si>
  <si>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</si>
  <si>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</si>
  <si>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</si>
  <si>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</si>
  <si>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</si>
  <si>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</si>
  <si>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</si>
  <si>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</si>
  <si>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</si>
  <si>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</si>
  <si>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</si>
  <si>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</si>
  <si>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</si>
  <si>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</si>
  <si>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</si>
  <si>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</si>
  <si>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</si>
  <si>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</si>
  <si>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</si>
  <si>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</si>
  <si>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</si>
  <si>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</si>
  <si>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</si>
  <si>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</si>
  <si>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</si>
  <si>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</si>
  <si>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</si>
  <si>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</si>
  <si>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</si>
  <si>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</si>
  <si>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</si>
  <si>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</si>
  <si>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</si>
  <si>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</si>
  <si>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</si>
  <si>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</si>
  <si>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</si>
  <si>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</si>
  <si>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</si>
  <si>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</si>
  <si>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</si>
  <si>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</si>
  <si>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</si>
  <si>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</si>
  <si>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</si>
  <si>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</si>
  <si>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</si>
  <si>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</si>
  <si>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</si>
  <si>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</si>
  <si>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</si>
  <si>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</si>
  <si>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</si>
  <si>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</si>
  <si>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</si>
  <si>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</si>
  <si>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</si>
  <si>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</si>
  <si>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</si>
  <si>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</si>
  <si>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</si>
  <si>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</si>
  <si>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</si>
  <si>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</si>
  <si>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</si>
  <si>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</si>
  <si>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</si>
  <si>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</si>
  <si>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</si>
  <si>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</si>
  <si>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</si>
  <si>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</si>
  <si>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</si>
  <si>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</si>
  <si>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</si>
  <si>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</si>
  <si>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</si>
  <si>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</si>
  <si>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</si>
  <si>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</si>
  <si>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</si>
  <si>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</si>
  <si>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</si>
  <si>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</si>
  <si>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</si>
  <si>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</si>
  <si>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</si>
  <si>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</si>
  <si>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</si>
  <si>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</si>
  <si>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</si>
  <si>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</si>
  <si>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</si>
  <si>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</si>
  <si>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</si>
  <si>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</si>
  <si>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</si>
  <si>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</si>
  <si>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</si>
  <si>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</si>
  <si>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</si>
  <si>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</si>
  <si>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</si>
  <si>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</si>
  <si>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</si>
  <si>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</si>
  <si>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</si>
  <si>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</si>
  <si>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</si>
  <si>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</si>
  <si>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</si>
  <si>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</si>
  <si>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</si>
  <si>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</si>
  <si>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</si>
  <si>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</si>
  <si>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</si>
  <si>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</si>
  <si>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</si>
  <si>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</si>
  <si>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</si>
  <si>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</si>
  <si>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</si>
  <si>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</si>
  <si>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</si>
  <si>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</si>
  <si>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</si>
  <si>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</si>
  <si>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</si>
  <si>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</si>
  <si>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</si>
  <si>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</si>
  <si>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</si>
  <si>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</si>
  <si>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</si>
  <si>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</si>
  <si>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</si>
  <si>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</si>
  <si>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</si>
  <si>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</si>
  <si>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</si>
  <si>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</si>
  <si>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</si>
  <si>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</si>
  <si>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</si>
  <si>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</si>
  <si>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</si>
  <si>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</si>
  <si>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</si>
  <si>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</si>
  <si>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</si>
  <si>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</si>
  <si>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</si>
  <si>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</si>
  <si>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</si>
  <si>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</si>
  <si>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</si>
  <si>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</si>
  <si>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</si>
  <si>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</si>
  <si>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</si>
  <si>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</si>
  <si>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</si>
  <si>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</si>
  <si>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</si>
  <si>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</si>
  <si>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</si>
  <si>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</si>
  <si>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</si>
  <si>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</si>
  <si>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</si>
  <si>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</si>
  <si>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</si>
  <si>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</si>
  <si>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</si>
  <si>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</si>
  <si>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</si>
  <si>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</si>
  <si>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</si>
  <si>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</si>
  <si>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</si>
  <si>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</si>
  <si>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</si>
  <si>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</si>
  <si>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</si>
  <si>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</si>
  <si>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</si>
  <si>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</si>
  <si>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</si>
  <si>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</si>
  <si>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</si>
  <si>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</si>
  <si>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</si>
  <si>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</si>
  <si>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</si>
  <si>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</si>
  <si>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</si>
  <si>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</si>
  <si>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</si>
  <si>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</si>
  <si>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</si>
  <si>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</si>
  <si>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</si>
  <si>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</si>
  <si>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</si>
  <si>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</si>
  <si>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</si>
  <si>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</si>
  <si>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</si>
  <si>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</si>
  <si>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</si>
  <si>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</si>
  <si>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</si>
  <si>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</si>
  <si>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</si>
  <si>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</si>
  <si>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</si>
  <si>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</si>
  <si>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</si>
  <si>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</si>
  <si>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</si>
  <si>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</si>
  <si>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</si>
  <si>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</si>
  <si>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</si>
  <si>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</si>
  <si>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</si>
  <si>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</si>
  <si>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</si>
  <si>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</si>
  <si>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</si>
  <si>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</si>
  <si>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</si>
  <si>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</si>
  <si>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</si>
  <si>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</si>
  <si>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</si>
  <si>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</si>
  <si>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</si>
  <si>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</si>
  <si>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</si>
  <si>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</si>
  <si>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</si>
  <si>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</si>
  <si>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</si>
  <si>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</si>
  <si>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</si>
  <si>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</si>
  <si>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</si>
  <si>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</si>
  <si>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</si>
  <si>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</si>
  <si>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</si>
  <si>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</si>
  <si>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</si>
  <si>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</si>
  <si>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</si>
  <si>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</si>
  <si>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</si>
  <si>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</si>
  <si>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</si>
  <si>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</si>
  <si>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</si>
  <si>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</si>
  <si>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</si>
  <si>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</si>
  <si>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</si>
  <si>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</si>
  <si>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</si>
  <si>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</si>
  <si>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</si>
  <si>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</si>
  <si>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</si>
  <si>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</si>
  <si>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</si>
  <si>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</si>
  <si>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</si>
  <si>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</si>
  <si>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</si>
  <si>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</si>
  <si>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</si>
  <si>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</si>
  <si>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</si>
  <si>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</si>
  <si>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</si>
  <si>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</si>
  <si>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</si>
  <si>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</si>
  <si>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</si>
  <si>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</si>
  <si>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</si>
  <si>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</si>
  <si>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</si>
  <si>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</si>
  <si>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</si>
  <si>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</si>
  <si>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</si>
  <si>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</si>
  <si>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</si>
  <si>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</si>
  <si>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</si>
  <si>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</si>
  <si>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</si>
  <si>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</si>
  <si>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</si>
  <si>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</si>
  <si>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</si>
  <si>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</si>
  <si>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</si>
  <si>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</si>
  <si>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</si>
  <si>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</si>
  <si>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</si>
  <si>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</si>
  <si>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</si>
  <si>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</si>
  <si>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</si>
  <si>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</si>
  <si>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</si>
  <si>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</si>
  <si>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</si>
  <si>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</si>
  <si>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</si>
  <si>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</si>
  <si>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</si>
  <si>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</si>
  <si>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</si>
  <si>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</si>
  <si>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</si>
  <si>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</si>
  <si>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</si>
  <si>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</si>
  <si>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</si>
  <si>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</si>
  <si>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</si>
  <si>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</si>
  <si>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</si>
  <si>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</si>
  <si>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</si>
  <si>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</si>
  <si>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</si>
  <si>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</si>
  <si>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</si>
  <si>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</si>
  <si>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</si>
  <si>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</si>
  <si>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</si>
  <si>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</si>
  <si>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</si>
  <si>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</si>
  <si>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</si>
  <si>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</si>
  <si>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</si>
  <si>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</si>
  <si>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</si>
  <si>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</si>
  <si>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</si>
  <si>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</si>
  <si>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</si>
  <si>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</si>
  <si>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</si>
  <si>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</si>
  <si>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</si>
  <si>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</si>
  <si>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</si>
  <si>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</si>
  <si>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</si>
  <si>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</si>
  <si>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</si>
  <si>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</si>
  <si>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</si>
  <si>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</si>
  <si>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</si>
  <si>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</si>
  <si>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</si>
  <si>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</si>
  <si>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</si>
  <si>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</si>
  <si>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</si>
  <si>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</si>
  <si>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</si>
  <si>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</si>
  <si>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</si>
  <si>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</si>
  <si>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</si>
  <si>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</si>
  <si>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</si>
  <si>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</si>
  <si>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</si>
  <si>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</si>
  <si>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</si>
  <si>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</si>
  <si>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</si>
  <si>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</si>
  <si>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</si>
  <si>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</si>
  <si>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</si>
  <si>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</si>
  <si>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</si>
  <si>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</si>
  <si>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</si>
  <si>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</si>
  <si>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</si>
  <si>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</si>
  <si>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</si>
  <si>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</si>
  <si>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</si>
  <si>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</si>
  <si>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</si>
  <si>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</si>
  <si>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</si>
  <si>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</si>
  <si>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</si>
  <si>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</si>
  <si>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</si>
  <si>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</si>
  <si>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</si>
  <si>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</si>
  <si>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</si>
  <si>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</si>
  <si>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</si>
  <si>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</si>
  <si>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</si>
  <si>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</si>
  <si>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</si>
  <si>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</si>
  <si>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</si>
  <si>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</si>
  <si>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</si>
  <si>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</si>
  <si>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</si>
  <si>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</si>
  <si>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</si>
  <si>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</si>
  <si>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</si>
  <si>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</si>
  <si>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</si>
  <si>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</si>
  <si>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</si>
  <si>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</si>
  <si>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</si>
  <si>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</si>
  <si>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</si>
  <si>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</si>
  <si>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</si>
  <si>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</si>
  <si>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</si>
  <si>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</si>
  <si>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</si>
  <si>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</si>
  <si>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</si>
  <si>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</si>
  <si>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</si>
  <si>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</si>
  <si>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</si>
  <si>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</si>
  <si>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</si>
  <si>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</si>
  <si>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</si>
  <si>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</si>
  <si>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</si>
  <si>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</si>
  <si>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</si>
  <si>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</si>
  <si>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</si>
  <si>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</si>
  <si>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</si>
  <si>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</si>
  <si>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</si>
  <si>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</si>
  <si>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</si>
  <si>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</si>
  <si>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</si>
  <si>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</si>
  <si>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</si>
  <si>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</si>
  <si>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</si>
  <si>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</si>
  <si>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</si>
  <si>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</si>
  <si>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</si>
  <si>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</si>
  <si>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</si>
  <si>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</si>
  <si>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</si>
  <si>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</si>
  <si>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</si>
  <si>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</si>
  <si>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</si>
  <si>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</si>
  <si>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</si>
  <si>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</si>
  <si>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</si>
  <si>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</si>
  <si>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</si>
  <si>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</si>
  <si>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</si>
  <si>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</si>
  <si>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</si>
  <si>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</si>
  <si>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</si>
  <si>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</si>
  <si>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</si>
  <si>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</si>
  <si>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</si>
  <si>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</si>
  <si>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</si>
  <si>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</si>
  <si>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</si>
  <si>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</si>
  <si>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</si>
  <si>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</si>
  <si>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</si>
  <si>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</si>
  <si>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</si>
  <si>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</si>
  <si>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</si>
  <si>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</si>
  <si>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</si>
  <si>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</si>
  <si>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</si>
  <si>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</si>
  <si>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</si>
  <si>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</si>
  <si>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</si>
  <si>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</si>
  <si>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</si>
  <si>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</si>
  <si>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</si>
  <si>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</si>
  <si>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</si>
  <si>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</si>
  <si>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</si>
  <si>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</si>
  <si>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</si>
  <si>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</si>
  <si>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</si>
  <si>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</si>
  <si>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</si>
  <si>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</si>
  <si>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</si>
  <si>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</si>
  <si>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</si>
  <si>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</si>
  <si>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</si>
  <si>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</si>
  <si>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</si>
  <si>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</si>
  <si>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</si>
  <si>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</si>
  <si>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</si>
  <si>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</si>
  <si>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</si>
  <si>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</si>
  <si>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</si>
  <si>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</si>
  <si>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</si>
  <si>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</si>
  <si>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</si>
  <si>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</si>
  <si>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</si>
  <si>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</si>
  <si>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</si>
  <si>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</si>
  <si>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</si>
  <si>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</si>
  <si>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</si>
  <si>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</si>
  <si>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</si>
  <si>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</si>
  <si>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</si>
  <si>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</si>
  <si>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</si>
  <si>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</si>
  <si>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</si>
  <si>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</si>
  <si>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</si>
  <si>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</si>
  <si>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</si>
  <si>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</si>
  <si>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</si>
  <si>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</si>
  <si>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</si>
  <si>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</si>
  <si>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</si>
  <si>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</si>
  <si>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</si>
  <si>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</si>
  <si>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</si>
  <si>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</si>
  <si>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</si>
  <si>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</si>
  <si>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</si>
  <si>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</si>
  <si>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</si>
  <si>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</si>
  <si>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</si>
  <si>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</si>
  <si>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</si>
  <si>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</si>
  <si>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</si>
  <si>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</si>
  <si>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</si>
  <si>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</si>
  <si>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</si>
  <si>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</si>
  <si>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</si>
  <si>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</si>
  <si>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</si>
  <si>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</si>
  <si>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</si>
  <si>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</si>
  <si>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</si>
  <si>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</si>
  <si>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</si>
  <si>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</si>
  <si>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</si>
  <si>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</si>
  <si>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</si>
  <si>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</si>
  <si>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</si>
  <si>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</si>
  <si>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</si>
  <si>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</si>
  <si>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</si>
  <si>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</si>
  <si>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</si>
  <si>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</si>
  <si>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</si>
  <si>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</si>
  <si>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</si>
  <si>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</si>
  <si>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</si>
  <si>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</si>
  <si>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</si>
  <si>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</si>
  <si>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</si>
  <si>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</si>
  <si>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</si>
  <si>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</si>
  <si>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</si>
  <si>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</si>
  <si>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</si>
  <si>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</si>
  <si>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</si>
  <si>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</si>
  <si>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</si>
  <si>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</si>
  <si>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</si>
  <si>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</si>
  <si>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</si>
  <si>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</si>
  <si>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</si>
  <si>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</si>
  <si>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</si>
  <si>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</si>
  <si>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</si>
  <si>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</si>
  <si>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</si>
  <si>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</si>
  <si>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</si>
  <si>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</si>
  <si>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</si>
  <si>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</si>
  <si>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</si>
  <si>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</si>
  <si>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</si>
  <si>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</si>
  <si>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</si>
  <si>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</si>
  <si>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</si>
  <si>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</si>
  <si>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</si>
  <si>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</si>
  <si>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</si>
  <si>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</si>
  <si>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</si>
  <si>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</si>
  <si>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</si>
  <si>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</si>
  <si>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</si>
  <si>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</si>
  <si>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</si>
  <si>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</si>
  <si>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</si>
  <si>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</si>
  <si>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</si>
  <si>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</si>
  <si>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</si>
  <si>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</si>
  <si>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</si>
  <si>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</si>
  <si>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</si>
  <si>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</si>
  <si>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</si>
  <si>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</si>
  <si>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</si>
  <si>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</si>
  <si>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</si>
  <si>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</si>
  <si>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</si>
  <si>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</si>
  <si>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</si>
  <si>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</si>
  <si>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</si>
  <si>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</si>
  <si>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</si>
  <si>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</si>
  <si>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</si>
  <si>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</si>
  <si>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</si>
  <si>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</si>
  <si>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</si>
  <si>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</si>
  <si>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</si>
  <si>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</si>
  <si>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</si>
  <si>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</si>
  <si>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</si>
  <si>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</si>
  <si>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</si>
  <si>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</si>
  <si>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</si>
  <si>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</si>
  <si>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</si>
  <si>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</si>
  <si>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</si>
  <si>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</si>
  <si>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</si>
  <si>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</si>
  <si>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</si>
  <si>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</si>
  <si>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</si>
  <si>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</si>
  <si>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</si>
  <si>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</si>
  <si>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</si>
  <si>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</si>
  <si>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</si>
  <si>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</si>
  <si>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</si>
  <si>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</si>
  <si>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</si>
  <si>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</si>
  <si>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</si>
  <si>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</si>
  <si>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</si>
  <si>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</si>
  <si>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</si>
  <si>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</si>
  <si>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</si>
  <si>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</si>
  <si>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</si>
  <si>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</si>
  <si>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</si>
  <si>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</si>
  <si>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</si>
  <si>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</si>
  <si>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</si>
  <si>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</si>
  <si>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</si>
  <si>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</si>
  <si>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</si>
  <si>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</si>
  <si>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</si>
  <si>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</si>
  <si>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</si>
  <si>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</si>
  <si>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</si>
  <si>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</si>
  <si>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</si>
  <si>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</si>
  <si>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</si>
  <si>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</si>
  <si>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</si>
  <si>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</si>
  <si>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</si>
  <si>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</si>
  <si>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</si>
  <si>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</si>
  <si>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</si>
  <si>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</si>
  <si>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</si>
  <si>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</si>
  <si>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</si>
  <si>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</si>
  <si>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</si>
  <si>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</si>
  <si>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</si>
  <si>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</si>
  <si>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</si>
  <si>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</si>
  <si>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</si>
  <si>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</si>
  <si>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</si>
  <si>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</si>
  <si>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</si>
  <si>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</si>
  <si>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</si>
  <si>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</si>
  <si>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</si>
  <si>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</si>
  <si>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</si>
  <si>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</si>
  <si>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</si>
  <si>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</si>
  <si>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</si>
  <si>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</si>
  <si>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</si>
  <si>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</si>
  <si>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</si>
  <si>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</si>
  <si>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</si>
  <si>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</si>
  <si>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</si>
  <si>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</si>
  <si>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</si>
  <si>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</si>
  <si>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</si>
  <si>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</si>
  <si>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</si>
  <si>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</si>
  <si>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</si>
  <si>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</si>
  <si>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</si>
  <si>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</si>
  <si>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</si>
  <si>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</si>
  <si>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</si>
  <si>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</si>
  <si>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</si>
  <si>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</si>
  <si>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</si>
  <si>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</si>
  <si>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</si>
  <si>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</si>
  <si>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</si>
  <si>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</si>
  <si>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</si>
  <si>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</si>
  <si>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</si>
  <si>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</si>
  <si>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</si>
  <si>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</si>
  <si>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</si>
  <si>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</si>
  <si>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</si>
  <si>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</si>
  <si>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</si>
  <si>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</si>
  <si>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</si>
  <si>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</si>
  <si>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</si>
  <si>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</si>
  <si>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</si>
  <si>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</si>
  <si>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</si>
  <si>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</si>
  <si>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</si>
  <si>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</si>
  <si>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</si>
  <si>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</si>
  <si>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</si>
  <si>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</si>
  <si>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</si>
  <si>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</si>
  <si>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</si>
  <si>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</si>
  <si>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</si>
  <si>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</si>
  <si>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</si>
  <si>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</si>
  <si>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</si>
  <si>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</si>
  <si>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</si>
  <si>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</si>
  <si>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</si>
  <si>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</si>
  <si>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</si>
  <si>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</si>
  <si>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</si>
  <si>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</si>
  <si>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</si>
  <si>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</si>
  <si>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</si>
  <si>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</si>
  <si>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</si>
  <si>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</si>
  <si>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</si>
  <si>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</si>
  <si>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</si>
  <si>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</si>
  <si>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</si>
  <si>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</si>
  <si>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</si>
  <si>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</si>
  <si>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</si>
  <si>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</si>
  <si>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</si>
  <si>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</si>
  <si>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</si>
  <si>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</si>
  <si>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</si>
  <si>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</si>
  <si>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</si>
  <si>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</si>
  <si>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</si>
  <si>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</si>
  <si>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</si>
  <si>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</si>
  <si>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</si>
  <si>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</si>
  <si>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</si>
  <si>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</si>
  <si>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</si>
  <si>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</si>
  <si>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</si>
  <si>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</si>
  <si>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</si>
  <si>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</si>
  <si>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</si>
  <si>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</si>
  <si>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</si>
  <si>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</si>
  <si>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</si>
  <si>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</si>
  <si>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</si>
  <si>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</si>
  <si>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</si>
  <si>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</si>
  <si>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</si>
  <si>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</si>
  <si>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</si>
  <si>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</si>
  <si>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</si>
  <si>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</si>
  <si>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</si>
  <si>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</si>
  <si>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</si>
  <si>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</si>
  <si>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</si>
  <si>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</si>
  <si>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</si>
  <si>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</si>
  <si>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</si>
  <si>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</si>
  <si>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</si>
  <si>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</si>
  <si>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</si>
  <si>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</si>
  <si>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</si>
  <si>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</si>
  <si>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</si>
  <si>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</si>
  <si>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</si>
  <si>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</si>
  <si>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</si>
  <si>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</si>
  <si>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</si>
  <si>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</si>
  <si>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</si>
  <si>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</si>
  <si>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</si>
  <si>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</si>
  <si>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</si>
  <si>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</si>
  <si>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</si>
  <si>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</si>
  <si>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</si>
  <si>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</si>
  <si>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</si>
  <si>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</si>
  <si>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</si>
  <si>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</si>
  <si>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</si>
  <si>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</si>
  <si>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</si>
  <si>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</si>
  <si>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</si>
  <si>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</si>
  <si>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</si>
  <si>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</si>
  <si>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</si>
  <si>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</si>
  <si>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</si>
  <si>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</si>
  <si>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</si>
  <si>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</si>
  <si>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</si>
  <si>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</si>
  <si>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</si>
  <si>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</si>
  <si>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</si>
  <si>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</si>
  <si>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</si>
  <si>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</si>
  <si>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</si>
  <si>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</si>
  <si>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</si>
  <si>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</si>
  <si>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</si>
  <si>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</si>
  <si>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</si>
  <si>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</si>
  <si>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</si>
  <si>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</si>
  <si>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</si>
  <si>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</si>
  <si>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</si>
  <si>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</si>
  <si>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</si>
  <si>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</si>
  <si>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</si>
  <si>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</si>
  <si>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</si>
  <si>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</si>
  <si>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</si>
  <si>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</si>
  <si>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</si>
  <si>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</si>
  <si>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</si>
  <si>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</si>
  <si>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</si>
  <si>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</si>
  <si>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</si>
  <si>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</si>
  <si>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</si>
  <si>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</si>
  <si>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</si>
  <si>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</si>
  <si>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</si>
  <si>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</si>
  <si>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</si>
  <si>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</si>
  <si>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</si>
  <si>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</si>
  <si>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</si>
  <si>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</si>
  <si>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</si>
  <si>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</si>
  <si>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</si>
  <si>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</si>
  <si>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</si>
  <si>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</si>
  <si>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</si>
  <si>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</si>
  <si>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</si>
  <si>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</si>
  <si>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</si>
  <si>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</si>
  <si>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</si>
  <si>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</si>
  <si>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</si>
  <si>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</si>
  <si>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</si>
  <si>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</si>
  <si>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</si>
  <si>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</si>
  <si>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</si>
  <si>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</si>
  <si>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</si>
  <si>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</si>
  <si>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</si>
  <si>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</si>
  <si>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</si>
  <si>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</si>
  <si>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</si>
  <si>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</si>
  <si>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</si>
  <si>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</si>
  <si>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</si>
  <si>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</si>
  <si>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</si>
  <si>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</si>
  <si>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</si>
  <si>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</si>
  <si>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</si>
  <si>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</si>
  <si>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</si>
  <si>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</si>
  <si>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</si>
  <si>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</si>
  <si>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</si>
  <si>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</si>
  <si>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</si>
  <si>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</si>
  <si>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</si>
  <si>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</si>
  <si>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</si>
  <si>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</si>
  <si>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</si>
  <si>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</si>
  <si>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</si>
  <si>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</si>
  <si>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</si>
  <si>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</si>
  <si>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</si>
  <si>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</si>
  <si>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</si>
  <si>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</si>
  <si>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</si>
  <si>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</si>
  <si>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</si>
  <si>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</si>
  <si>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</si>
  <si>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</si>
  <si>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</si>
  <si>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</si>
  <si>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</si>
  <si>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</si>
  <si>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</si>
  <si>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</si>
  <si>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</si>
  <si>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</si>
  <si>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</si>
  <si>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</si>
  <si>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</si>
  <si>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</si>
  <si>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</si>
  <si>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</si>
  <si>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</si>
  <si>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</si>
  <si>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</si>
  <si>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</si>
  <si>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</si>
  <si>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</si>
  <si>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</si>
  <si>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</si>
  <si>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</si>
  <si>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</si>
  <si>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</si>
  <si>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</si>
  <si>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</si>
  <si>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</si>
  <si>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</si>
  <si>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</si>
  <si>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</si>
  <si>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</si>
  <si>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</si>
  <si>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</si>
  <si>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</si>
  <si>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</si>
  <si>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</si>
  <si>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</si>
  <si>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</si>
  <si>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</si>
  <si>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</si>
  <si>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</si>
  <si>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</si>
  <si>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</si>
  <si>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</si>
  <si>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</si>
  <si>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</si>
  <si>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</si>
  <si>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</si>
  <si>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</si>
  <si>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</si>
  <si>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</si>
  <si>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</si>
  <si>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</si>
  <si>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</si>
  <si>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</si>
  <si>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</si>
  <si>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</si>
  <si>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</si>
  <si>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</si>
  <si>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</si>
  <si>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</si>
  <si>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</si>
  <si>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</si>
  <si>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</si>
  <si>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</si>
  <si>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</si>
  <si>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</si>
  <si>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</si>
  <si>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</si>
  <si>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</si>
  <si>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</si>
  <si>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</si>
  <si>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</si>
  <si>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</si>
  <si>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</si>
  <si>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</si>
  <si>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</si>
  <si>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</si>
  <si>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</si>
  <si>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</si>
  <si>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</si>
  <si>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</si>
  <si>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</si>
  <si>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</si>
  <si>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</si>
  <si>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</si>
  <si>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</si>
  <si>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</si>
  <si>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</si>
  <si>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</si>
  <si>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</si>
  <si>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</si>
  <si>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</si>
  <si>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</si>
  <si>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</si>
  <si>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</si>
  <si>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</si>
  <si>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</si>
  <si>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</si>
  <si>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</si>
  <si>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</si>
  <si>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</si>
  <si>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</si>
  <si>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</si>
  <si>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</si>
  <si>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</si>
  <si>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</si>
  <si>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</si>
  <si>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</si>
  <si>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</si>
  <si>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</si>
  <si>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</si>
  <si>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</si>
  <si>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</si>
  <si>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</si>
  <si>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</si>
  <si>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</si>
  <si>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</si>
  <si>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</si>
  <si>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</si>
  <si>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</si>
  <si>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</si>
  <si>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</si>
  <si>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</si>
  <si>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</si>
  <si>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</si>
  <si>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</si>
  <si>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</si>
  <si>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</si>
  <si>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</si>
  <si>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</si>
  <si>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</si>
  <si>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</si>
  <si>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</si>
  <si>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</si>
  <si>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</si>
  <si>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</si>
  <si>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</si>
  <si>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</si>
  <si>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</si>
  <si>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</si>
  <si>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</si>
  <si>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</si>
  <si>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</si>
  <si>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</si>
  <si>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</si>
  <si>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</si>
  <si>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</si>
  <si>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</si>
  <si>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</si>
  <si>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</si>
  <si>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</si>
  <si>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</si>
  <si>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</si>
  <si>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</si>
  <si>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</si>
  <si>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</si>
  <si>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</si>
  <si>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</si>
  <si>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</si>
  <si>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</si>
  <si>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</si>
  <si>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</si>
  <si>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</si>
  <si>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</si>
  <si>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</si>
  <si>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</si>
  <si>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</si>
  <si>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</si>
  <si>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</si>
  <si>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</si>
  <si>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</si>
  <si>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</si>
  <si>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</si>
  <si>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</si>
  <si>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</si>
  <si>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</si>
  <si>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</si>
  <si>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</si>
  <si>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</si>
  <si>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</si>
  <si>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</si>
  <si>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</si>
  <si>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</si>
  <si>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</si>
  <si>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</si>
  <si>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</si>
  <si>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</si>
  <si>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</si>
  <si>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</si>
  <si>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</si>
  <si>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</si>
  <si>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</si>
  <si>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</si>
  <si>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</si>
  <si>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</si>
  <si>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</si>
  <si>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</si>
  <si>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</si>
  <si>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</si>
  <si>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</si>
  <si>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</si>
  <si>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</si>
  <si>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</si>
  <si>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</si>
  <si>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</si>
  <si>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</si>
  <si>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</si>
  <si>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</si>
  <si>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</si>
  <si>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</si>
  <si>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</si>
  <si>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</si>
  <si>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</si>
  <si>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</si>
  <si>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</si>
  <si>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</si>
  <si>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</si>
  <si>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</si>
  <si>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</si>
  <si>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</si>
  <si>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</si>
  <si>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</si>
  <si>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</si>
  <si>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</si>
  <si>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</si>
  <si>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</si>
  <si>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</si>
  <si>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</si>
  <si>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</si>
  <si>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</si>
  <si>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</si>
  <si>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</si>
  <si>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</si>
  <si>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</si>
  <si>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</si>
  <si>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</si>
  <si>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</si>
  <si>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</si>
  <si>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</si>
  <si>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</si>
  <si>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</si>
  <si>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</si>
  <si>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</si>
  <si>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</si>
  <si>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</si>
  <si>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</si>
  <si>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</si>
  <si>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</si>
  <si>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</si>
  <si>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</si>
  <si>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</si>
  <si>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</si>
  <si>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</si>
  <si>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</si>
  <si>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</si>
  <si>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</si>
  <si>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</si>
  <si>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</si>
  <si>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</si>
  <si>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</si>
  <si>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</si>
  <si>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</si>
  <si>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</si>
  <si>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</si>
  <si>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</si>
  <si>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</si>
  <si>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</si>
  <si>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</si>
  <si>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</si>
  <si>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</si>
  <si>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</si>
  <si>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</si>
  <si>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</si>
  <si>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</si>
  <si>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</si>
  <si>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</si>
  <si>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</si>
  <si>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</si>
  <si>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</si>
  <si>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</si>
  <si>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</si>
  <si>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</si>
  <si>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</si>
  <si>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</si>
  <si>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</si>
  <si>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</si>
  <si>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</si>
  <si>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</si>
  <si>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</si>
  <si>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</si>
  <si>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</si>
  <si>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</si>
  <si>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</si>
  <si>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</si>
  <si>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</si>
  <si>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</si>
  <si>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</si>
  <si>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</si>
  <si>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</si>
  <si>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</si>
  <si>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</si>
  <si>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</si>
  <si>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</si>
  <si>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</si>
  <si>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</si>
  <si>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</si>
  <si>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</si>
  <si>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</si>
  <si>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</si>
  <si>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</si>
  <si>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</si>
  <si>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</si>
  <si>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</si>
  <si>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</si>
  <si>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</si>
  <si>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</si>
  <si>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</si>
  <si>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</si>
  <si>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</si>
  <si>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</si>
  <si>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</si>
  <si>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</si>
  <si>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</si>
  <si>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</si>
  <si>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</si>
  <si>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</si>
  <si>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</si>
  <si>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</si>
  <si>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</si>
  <si>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</si>
  <si>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</si>
  <si>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</si>
  <si>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</si>
  <si>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</si>
  <si>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</si>
  <si>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</si>
  <si>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</si>
  <si>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</si>
  <si>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</si>
  <si>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</si>
  <si>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</si>
  <si>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</si>
  <si>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</si>
  <si>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</si>
  <si>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</si>
  <si>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</si>
  <si>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</si>
  <si>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</si>
  <si>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</si>
  <si>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</si>
  <si>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</si>
  <si>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</si>
  <si>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</si>
  <si>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</si>
  <si>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</si>
  <si>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</si>
  <si>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</si>
  <si>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</si>
  <si>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</si>
  <si>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</si>
  <si>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</si>
  <si>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</si>
  <si>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</si>
  <si>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</si>
  <si>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</si>
  <si>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</si>
  <si>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</si>
  <si>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</si>
  <si>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</si>
  <si>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</si>
  <si>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</si>
  <si>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</si>
  <si>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</si>
  <si>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</si>
  <si>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</si>
  <si>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</si>
  <si>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</si>
  <si>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</si>
  <si>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</si>
  <si>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</si>
  <si>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</si>
  <si>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</si>
  <si>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</si>
  <si>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</si>
  <si>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</si>
  <si>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</si>
  <si>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</si>
  <si>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</si>
  <si>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</si>
  <si>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</si>
  <si>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</si>
  <si>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</si>
  <si>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</si>
  <si>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</si>
  <si>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</si>
  <si>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</si>
  <si>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</si>
  <si>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</si>
  <si>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</si>
  <si>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</si>
  <si>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</si>
  <si>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</si>
  <si>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</si>
  <si>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</si>
  <si>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</si>
  <si>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</si>
  <si>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</si>
  <si>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</si>
  <si>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</si>
  <si>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</si>
  <si>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</si>
  <si>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</si>
  <si>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</si>
  <si>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</si>
  <si>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</si>
  <si>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</si>
  <si>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</si>
  <si>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</si>
  <si>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</si>
  <si>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</si>
  <si>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</si>
  <si>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</si>
  <si>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</si>
  <si>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</si>
  <si>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</si>
  <si>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</si>
  <si>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</si>
  <si>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</si>
  <si>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</si>
  <si>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</si>
  <si>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</si>
  <si>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</si>
  <si>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</si>
  <si>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</si>
  <si>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</si>
  <si>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</si>
  <si>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</si>
  <si>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</si>
  <si>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</si>
  <si>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</si>
  <si>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</si>
  <si>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</si>
  <si>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</si>
  <si>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</si>
  <si>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</si>
  <si>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</si>
  <si>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</si>
  <si>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</si>
  <si>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</si>
  <si>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</si>
  <si>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</si>
  <si>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</si>
  <si>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</si>
  <si>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</si>
  <si>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</si>
  <si>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</si>
  <si>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</si>
  <si>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</si>
  <si>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</si>
  <si>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</si>
  <si>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</si>
  <si>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</si>
  <si>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</si>
  <si>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</si>
  <si>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</si>
  <si>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</si>
  <si>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</si>
  <si>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</si>
  <si>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</si>
  <si>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</si>
  <si>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</si>
  <si>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</si>
  <si>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</si>
  <si>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</si>
  <si>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</si>
  <si>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</si>
  <si>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</si>
  <si>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</si>
  <si>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</si>
  <si>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</si>
  <si>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</si>
  <si>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</si>
  <si>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</si>
  <si>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</si>
  <si>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</si>
  <si>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</si>
  <si>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</si>
  <si>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</si>
  <si>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</si>
  <si>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</si>
  <si>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</si>
  <si>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</si>
  <si>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</si>
  <si>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</si>
  <si>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</si>
  <si>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</si>
  <si>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</si>
  <si>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</si>
  <si>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</si>
  <si>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</si>
  <si>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</si>
  <si>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</si>
  <si>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</si>
  <si>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</si>
  <si>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</si>
  <si>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</si>
  <si>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</si>
  <si>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</si>
  <si>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</si>
  <si>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</si>
  <si>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</si>
  <si>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</si>
  <si>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</si>
  <si>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</si>
  <si>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</si>
  <si>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</si>
  <si>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</si>
  <si>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</si>
  <si>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</si>
  <si>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</si>
  <si>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</si>
  <si>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</si>
  <si>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</si>
  <si>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</si>
  <si>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</si>
  <si>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</si>
  <si>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</si>
  <si>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</si>
  <si>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</si>
  <si>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</si>
  <si>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</si>
  <si>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</si>
  <si>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</si>
  <si>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</si>
  <si>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</si>
  <si>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</si>
  <si>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</si>
  <si>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</si>
  <si>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</si>
  <si>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</si>
  <si>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</si>
  <si>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</si>
  <si>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</si>
  <si>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</si>
  <si>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</si>
  <si>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</si>
  <si>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</si>
  <si>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</si>
  <si>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</si>
  <si>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</si>
  <si>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</si>
  <si>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</si>
  <si>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</si>
  <si>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</si>
  <si>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</si>
  <si>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</si>
  <si>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</si>
  <si>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</si>
  <si>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</si>
  <si>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</si>
  <si>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</si>
  <si>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</si>
  <si>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</si>
  <si>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</si>
  <si>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</si>
  <si>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</si>
  <si>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</si>
  <si>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</si>
  <si>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</si>
  <si>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</si>
  <si>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</si>
  <si>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</si>
  <si>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</si>
  <si>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</si>
  <si>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</si>
  <si>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</si>
  <si>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</si>
  <si>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</si>
  <si>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</si>
  <si>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</si>
  <si>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</si>
  <si>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</si>
  <si>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</si>
  <si>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</si>
  <si>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</si>
  <si>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</si>
  <si>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</si>
  <si>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</si>
  <si>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</si>
  <si>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</si>
  <si>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</si>
  <si>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</si>
  <si>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</si>
  <si>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</si>
  <si>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</si>
  <si>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</si>
  <si>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</si>
  <si>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</si>
  <si>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</si>
  <si>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</si>
  <si>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</si>
  <si>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</si>
  <si>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</si>
  <si>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</si>
  <si>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</si>
  <si>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</si>
  <si>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</si>
  <si>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</si>
  <si>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</si>
  <si>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</si>
  <si>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</si>
  <si>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</si>
  <si>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</si>
  <si>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</si>
  <si>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</si>
  <si>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</si>
  <si>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</si>
  <si>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</si>
  <si>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</si>
  <si>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</si>
  <si>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</si>
  <si>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</si>
  <si>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</si>
  <si>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</si>
  <si>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</si>
  <si>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</si>
  <si>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</si>
  <si>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</si>
  <si>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</si>
  <si>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</si>
  <si>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</si>
  <si>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</si>
  <si>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</si>
  <si>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</si>
  <si>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</si>
  <si>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</si>
  <si>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</si>
  <si>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</si>
  <si>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</si>
  <si>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</si>
  <si>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</si>
  <si>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</si>
  <si>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</si>
  <si>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</si>
  <si>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</si>
  <si>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</si>
  <si>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</si>
  <si>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</si>
  <si>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</si>
  <si>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</si>
  <si>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</si>
  <si>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</si>
  <si>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</si>
  <si>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</si>
  <si>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</si>
  <si>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</si>
  <si>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</si>
  <si>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</si>
  <si>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</si>
  <si>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</si>
  <si>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</si>
  <si>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</si>
  <si>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</si>
  <si>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</si>
  <si>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</si>
  <si>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</si>
  <si>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</si>
  <si>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</si>
  <si>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</si>
  <si>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</si>
  <si>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</si>
  <si>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</si>
  <si>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</si>
  <si>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</si>
  <si>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</si>
  <si>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</si>
  <si>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</si>
  <si>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</si>
  <si>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</si>
  <si>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</si>
  <si>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</si>
  <si>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</si>
  <si>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</si>
  <si>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</si>
  <si>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</si>
  <si>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</si>
  <si>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</si>
  <si>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</si>
  <si>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</si>
  <si>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</si>
  <si>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</si>
  <si>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</si>
  <si>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</si>
  <si>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</si>
  <si>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</si>
  <si>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</si>
  <si>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</si>
  <si>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</si>
  <si>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</si>
  <si>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</si>
  <si>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</si>
  <si>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</si>
  <si>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</si>
  <si>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</si>
  <si>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</si>
  <si>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</si>
  <si>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</si>
  <si>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</si>
  <si>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</si>
  <si>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</si>
  <si>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</si>
  <si>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</si>
  <si>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</si>
  <si>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</si>
  <si>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</si>
  <si>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</si>
  <si>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</si>
  <si>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</si>
  <si>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</si>
  <si>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</si>
  <si>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</si>
  <si>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</si>
  <si>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</si>
  <si>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</si>
  <si>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</si>
  <si>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</si>
  <si>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</si>
  <si>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</si>
  <si>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</si>
  <si>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</si>
  <si>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</si>
  <si>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</si>
  <si>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</si>
  <si>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</si>
  <si>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</si>
  <si>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</si>
  <si>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</si>
  <si>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</si>
  <si>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</si>
  <si>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</si>
  <si>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</si>
  <si>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</si>
  <si>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</si>
  <si>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</si>
  <si>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</si>
  <si>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</si>
  <si>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</si>
  <si>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</si>
  <si>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</si>
  <si>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</si>
  <si>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</si>
  <si>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</si>
  <si>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</si>
  <si>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</si>
  <si>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</si>
  <si>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</si>
  <si>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</si>
  <si>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</si>
  <si>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</si>
  <si>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</si>
  <si>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</si>
  <si>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</si>
  <si>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</si>
  <si>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</si>
  <si>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</si>
  <si>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</si>
  <si>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</si>
  <si>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</si>
  <si>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</si>
  <si>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</si>
  <si>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</si>
  <si>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</si>
  <si>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</si>
  <si>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</si>
  <si>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</si>
  <si>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</si>
  <si>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</si>
  <si>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</si>
  <si>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</si>
  <si>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</si>
  <si>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</si>
  <si>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</si>
  <si>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</si>
  <si>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</si>
  <si>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</si>
  <si>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</si>
  <si>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</si>
  <si>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</si>
  <si>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</si>
  <si>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</si>
  <si>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</si>
  <si>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</si>
  <si>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</si>
  <si>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</si>
  <si>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</si>
  <si>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</si>
  <si>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</si>
  <si>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</si>
  <si>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</si>
  <si>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</si>
  <si>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</si>
  <si>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</si>
  <si>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</si>
  <si>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</si>
  <si>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</si>
  <si>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</si>
  <si>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</si>
  <si>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</si>
  <si>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</si>
  <si>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</si>
  <si>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</si>
  <si>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</si>
  <si>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</si>
  <si>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</si>
  <si>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</si>
  <si>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</si>
  <si>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</si>
  <si>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</si>
  <si>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</si>
  <si>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</si>
  <si>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</si>
  <si>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</si>
  <si>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</si>
  <si>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</si>
  <si>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</si>
  <si>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</si>
  <si>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</si>
  <si>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</si>
  <si>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</si>
  <si>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</si>
  <si>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</si>
  <si>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</si>
  <si>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</si>
  <si>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</si>
  <si>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</si>
  <si>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</si>
  <si>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</si>
  <si>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</si>
  <si>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</si>
  <si>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</si>
  <si>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</si>
  <si>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</si>
  <si>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</si>
  <si>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</si>
  <si>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</si>
  <si>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</si>
  <si>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</si>
  <si>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</si>
  <si>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</si>
  <si>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</si>
  <si>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</si>
  <si>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</si>
  <si>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</si>
  <si>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</si>
  <si>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</si>
  <si>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</si>
  <si>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</si>
  <si>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</si>
  <si>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</si>
  <si>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</si>
  <si>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</si>
  <si>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</si>
  <si>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</si>
  <si>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</si>
  <si>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</si>
  <si>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</si>
  <si>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</si>
  <si>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</si>
  <si>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</si>
  <si>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</si>
  <si>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</si>
  <si>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</si>
  <si>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</si>
  <si>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</si>
  <si>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</si>
  <si>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</si>
  <si>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</si>
  <si>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</si>
  <si>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</si>
  <si>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</si>
  <si>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</si>
  <si>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</si>
  <si>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</si>
  <si>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</si>
  <si>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</si>
  <si>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</si>
  <si>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</si>
  <si>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</si>
  <si>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</si>
  <si>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</si>
  <si>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</si>
  <si>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</si>
  <si>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</si>
  <si>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</si>
  <si>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</si>
  <si>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</si>
  <si>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</si>
  <si>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</si>
  <si>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</si>
  <si>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</si>
  <si>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</si>
  <si>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</si>
  <si>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</si>
  <si>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</si>
  <si>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</si>
  <si>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</si>
  <si>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</si>
  <si>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</si>
  <si>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</si>
  <si>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</si>
  <si>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</si>
  <si>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</si>
  <si>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</si>
  <si>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</si>
  <si>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</si>
  <si>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</si>
  <si>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</si>
  <si>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</si>
  <si>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</si>
  <si>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</si>
  <si>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</si>
  <si>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</si>
  <si>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</si>
  <si>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</si>
  <si>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</si>
  <si>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</si>
  <si>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</si>
  <si>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</si>
  <si>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</si>
  <si>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</si>
  <si>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</si>
  <si>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</si>
  <si>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</si>
  <si>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</si>
  <si>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</si>
  <si>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</si>
  <si>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</si>
  <si>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</si>
  <si>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</si>
  <si>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</si>
  <si>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</si>
  <si>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</si>
  <si>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</si>
  <si>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</si>
  <si>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</si>
  <si>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</si>
  <si>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</si>
  <si>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</si>
  <si>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</si>
  <si>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</si>
  <si>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</si>
  <si>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</si>
  <si>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</si>
  <si>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</si>
  <si>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</si>
  <si>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</si>
  <si>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</si>
  <si>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</si>
  <si>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</si>
  <si>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</si>
  <si>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</si>
  <si>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</si>
  <si>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</si>
  <si>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</si>
  <si>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</si>
  <si>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</si>
  <si>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</si>
  <si>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</si>
  <si>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</si>
  <si>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</si>
  <si>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</si>
  <si>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</si>
  <si>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</si>
  <si>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</si>
  <si>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</si>
  <si>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</si>
  <si>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</si>
  <si>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</si>
  <si>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</si>
  <si>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</si>
  <si>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</si>
  <si>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</si>
  <si>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</si>
  <si>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</si>
  <si>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</si>
  <si>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</si>
  <si>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</si>
  <si>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</si>
  <si>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</si>
  <si>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</si>
  <si>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</si>
  <si>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</si>
  <si>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</si>
  <si>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</si>
  <si>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</si>
  <si>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</si>
  <si>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</si>
  <si>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</si>
  <si>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</si>
  <si>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</si>
  <si>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</si>
  <si>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</si>
  <si>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</si>
  <si>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</si>
  <si>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</si>
  <si>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</si>
  <si>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</si>
  <si>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</si>
  <si>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</si>
  <si>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</si>
  <si>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</si>
  <si>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</si>
  <si>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</si>
  <si>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</si>
  <si>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</si>
  <si>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</si>
  <si>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</si>
  <si>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</si>
  <si>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</si>
  <si>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</si>
  <si>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</si>
  <si>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</si>
  <si>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</si>
  <si>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</si>
  <si>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</si>
  <si>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</si>
  <si>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</si>
  <si>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</si>
  <si>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</si>
  <si>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</si>
  <si>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</si>
  <si>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</si>
  <si>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</si>
  <si>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</si>
  <si>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</si>
  <si>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</si>
  <si>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</si>
  <si>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</si>
  <si>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</si>
  <si>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</si>
  <si>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</si>
  <si>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</si>
  <si>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</si>
  <si>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</si>
  <si>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</si>
  <si>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</si>
  <si>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</si>
  <si>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</si>
  <si>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</si>
  <si>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</si>
  <si>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</si>
  <si>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</si>
  <si>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</si>
  <si>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</si>
  <si>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</si>
  <si>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</si>
  <si>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</si>
  <si>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</si>
  <si>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</si>
  <si>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</si>
  <si>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</si>
  <si>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</si>
  <si>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</si>
  <si>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</si>
  <si>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</si>
  <si>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</si>
  <si>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</si>
  <si>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</si>
  <si>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</si>
  <si>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</si>
  <si>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</si>
  <si>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</si>
  <si>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</si>
  <si>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</si>
  <si>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</si>
  <si>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</si>
  <si>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</si>
  <si>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</si>
  <si>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</si>
  <si>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</si>
  <si>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</si>
  <si>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</si>
  <si>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</si>
  <si>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</si>
  <si>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</si>
  <si>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</si>
  <si>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</si>
  <si>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</si>
  <si>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</si>
  <si>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</si>
  <si>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</si>
  <si>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</si>
  <si>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</si>
  <si>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</si>
  <si>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</si>
  <si>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</si>
  <si>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</si>
  <si>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</si>
  <si>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</si>
  <si>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</si>
  <si>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</si>
  <si>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</si>
  <si>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</si>
  <si>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</si>
  <si>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</si>
  <si>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</si>
  <si>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</si>
  <si>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</si>
  <si>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</si>
  <si>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</si>
  <si>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</si>
  <si>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</si>
  <si>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</si>
  <si>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</si>
  <si>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</si>
  <si>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</si>
  <si>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</si>
  <si>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</si>
  <si>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</si>
  <si>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</si>
  <si>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</si>
  <si>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</si>
  <si>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</si>
  <si>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</si>
  <si>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</si>
  <si>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</si>
  <si>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</si>
  <si>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</si>
  <si>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</si>
  <si>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</si>
  <si>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</si>
  <si>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</si>
  <si>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</si>
  <si>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</si>
  <si>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</si>
  <si>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</si>
  <si>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</si>
  <si>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</si>
  <si>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</si>
  <si>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</si>
  <si>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</si>
  <si>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</si>
  <si>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</si>
  <si>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</si>
  <si>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</si>
  <si>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</si>
  <si>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</si>
  <si>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</si>
  <si>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</si>
  <si>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</si>
  <si>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</si>
  <si>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</si>
  <si>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</si>
  <si>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</si>
  <si>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</si>
  <si>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</si>
  <si>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</si>
  <si>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</si>
  <si>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</si>
  <si>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</si>
  <si>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</si>
  <si>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</si>
  <si>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</si>
  <si>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</si>
  <si>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</si>
  <si>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</si>
  <si>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</si>
  <si>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</si>
  <si>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</si>
  <si>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</si>
  <si>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</si>
  <si>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</si>
  <si>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</si>
  <si>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</si>
  <si>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</si>
  <si>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</si>
  <si>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</si>
  <si>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</si>
  <si>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</si>
  <si>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</si>
  <si>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</si>
  <si>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</si>
  <si>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</si>
  <si>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</si>
  <si>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</si>
  <si>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</si>
  <si>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</si>
  <si>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</si>
  <si>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</si>
  <si>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</si>
  <si>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</si>
  <si>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</si>
  <si>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</si>
  <si>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</si>
  <si>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</si>
  <si>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</si>
  <si>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</si>
  <si>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</si>
  <si>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</si>
  <si>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</si>
  <si>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</si>
  <si>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</si>
  <si>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</si>
  <si>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</si>
  <si>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</si>
  <si>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</si>
  <si>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</si>
  <si>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</si>
  <si>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</si>
  <si>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</si>
  <si>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</si>
  <si>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</si>
  <si>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</si>
  <si>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</si>
  <si>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</si>
  <si>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</si>
  <si>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</si>
  <si>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</si>
  <si>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</si>
  <si>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</si>
  <si>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</si>
  <si>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</si>
  <si>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</si>
  <si>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</si>
  <si>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</si>
  <si>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</si>
  <si>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</si>
  <si>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</si>
  <si>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</si>
  <si>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</si>
  <si>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</si>
  <si>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</si>
  <si>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</si>
  <si>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</si>
  <si>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</si>
  <si>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</si>
  <si>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</si>
  <si>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</si>
  <si>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</si>
  <si>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</si>
  <si>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</si>
  <si>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</si>
  <si>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</si>
  <si>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</si>
  <si>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</si>
  <si>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</si>
  <si>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</si>
  <si>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</si>
  <si>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</si>
  <si>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</si>
  <si>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</si>
  <si>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</si>
  <si>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</si>
  <si>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</si>
  <si>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</si>
  <si>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</si>
  <si>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</si>
  <si>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</si>
  <si>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</si>
  <si>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</si>
  <si>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</si>
  <si>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</si>
  <si>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</si>
  <si>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</si>
  <si>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</si>
  <si>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</si>
  <si>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</si>
  <si>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</si>
  <si>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</si>
  <si>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</si>
  <si>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</si>
  <si>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</si>
  <si>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</si>
  <si>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</si>
  <si>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</si>
  <si>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</si>
  <si>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</si>
  <si>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</si>
  <si>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</si>
  <si>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</si>
  <si>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</si>
  <si>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</si>
  <si>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</si>
  <si>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</si>
  <si>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</si>
  <si>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</si>
  <si>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</si>
  <si>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</si>
  <si>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</si>
  <si>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</si>
  <si>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</si>
  <si>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</si>
  <si>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</si>
  <si>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</si>
  <si>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</si>
  <si>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</si>
  <si>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</si>
  <si>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</si>
  <si>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</si>
  <si>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</si>
  <si>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</si>
  <si>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</si>
  <si>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</si>
  <si>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</si>
  <si>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</si>
  <si>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</si>
  <si>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</si>
  <si>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</si>
  <si>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</si>
  <si>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</si>
  <si>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</si>
  <si>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</si>
  <si>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</si>
  <si>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</si>
  <si>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</si>
  <si>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</si>
  <si>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</si>
  <si>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</si>
  <si>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</si>
  <si>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</si>
  <si>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</si>
  <si>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</si>
  <si>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</si>
  <si>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</si>
  <si>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</si>
  <si>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</si>
  <si>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</si>
  <si>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</si>
  <si>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</si>
  <si>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</si>
  <si>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</si>
  <si>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</si>
  <si>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</si>
  <si>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</si>
  <si>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</si>
  <si>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</si>
  <si>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</si>
  <si>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</si>
  <si>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</si>
  <si>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</si>
  <si>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</si>
  <si>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</si>
  <si>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</si>
  <si>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</si>
  <si>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</si>
  <si>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</si>
  <si>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</si>
  <si>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</si>
  <si>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</si>
  <si>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</si>
  <si>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</si>
  <si>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</si>
  <si>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</si>
  <si>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</si>
  <si>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</si>
  <si>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</si>
  <si>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</si>
  <si>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</si>
  <si>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</si>
  <si>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</si>
  <si>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</si>
  <si>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</si>
  <si>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</si>
  <si>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</si>
  <si>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</si>
  <si>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</si>
  <si>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</si>
  <si>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</si>
  <si>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</si>
  <si>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</si>
  <si>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</si>
  <si>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</si>
  <si>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</si>
  <si>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</si>
  <si>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</si>
  <si>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</si>
  <si>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</si>
  <si>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</si>
  <si>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</si>
  <si>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</si>
  <si>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</si>
  <si>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</si>
  <si>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</si>
  <si>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</si>
  <si>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</si>
  <si>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</si>
  <si>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</si>
  <si>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</si>
  <si>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</si>
  <si>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</si>
  <si>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</si>
  <si>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</si>
  <si>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</si>
  <si>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</si>
  <si>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</si>
  <si>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</si>
  <si>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</si>
  <si>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</si>
  <si>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</si>
  <si>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</si>
  <si>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</si>
  <si>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</si>
  <si>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</si>
  <si>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</si>
  <si>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</si>
  <si>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</si>
  <si>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</si>
  <si>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</si>
  <si>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</si>
  <si>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</si>
  <si>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</si>
  <si>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</si>
  <si>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</si>
  <si>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</si>
  <si>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</si>
  <si>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</si>
  <si>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</si>
  <si>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</si>
  <si>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</si>
  <si>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</si>
  <si>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</si>
  <si>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</si>
  <si>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</si>
  <si>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</si>
  <si>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</si>
  <si>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</si>
  <si>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</si>
  <si>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</si>
  <si>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</si>
  <si>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</si>
  <si>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</si>
  <si>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</si>
  <si>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</si>
  <si>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</si>
  <si>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</si>
  <si>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</si>
  <si>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</si>
  <si>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</si>
  <si>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</si>
  <si>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</si>
  <si>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</si>
  <si>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</si>
  <si>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</si>
  <si>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</si>
  <si>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</si>
  <si>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</si>
  <si>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</si>
  <si>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</si>
  <si>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</si>
  <si>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</si>
  <si>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</si>
  <si>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</si>
  <si>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</si>
  <si>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</si>
  <si>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</si>
  <si>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</si>
  <si>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</si>
  <si>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</si>
  <si>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</si>
  <si>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</si>
  <si>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</si>
  <si>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</si>
  <si>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</si>
  <si>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</si>
  <si>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</si>
  <si>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</si>
  <si>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</si>
  <si>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</si>
  <si>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</si>
  <si>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</si>
  <si>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</si>
  <si>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</si>
  <si>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</si>
  <si>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</si>
  <si>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</si>
  <si>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</si>
  <si>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</si>
  <si>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</si>
  <si>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</si>
  <si>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</si>
  <si>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</si>
  <si>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</si>
  <si>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</si>
  <si>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</si>
  <si>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</si>
  <si>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</si>
  <si>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</si>
  <si>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</si>
  <si>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</si>
  <si>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</si>
  <si>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</si>
  <si>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</si>
  <si>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</si>
  <si>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</si>
  <si>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</si>
  <si>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</si>
  <si>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</si>
  <si>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</si>
  <si>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</si>
  <si>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</si>
  <si>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</si>
  <si>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</si>
  <si>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</si>
  <si>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</si>
  <si>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</si>
  <si>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</si>
  <si>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</si>
  <si>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</si>
  <si>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</si>
  <si>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</si>
  <si>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</si>
  <si>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</si>
  <si>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</si>
  <si>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</si>
  <si>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</si>
  <si>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</si>
  <si>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</si>
  <si>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</si>
  <si>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</si>
  <si>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</si>
  <si>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</si>
  <si>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</si>
  <si>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</si>
  <si>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</si>
  <si>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</si>
  <si>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</si>
  <si>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</si>
  <si>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</si>
  <si>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</si>
  <si>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</si>
  <si>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</si>
  <si>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</si>
  <si>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</si>
  <si>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</si>
  <si>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</si>
  <si>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</si>
  <si>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</si>
  <si>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</si>
  <si>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</si>
  <si>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</si>
  <si>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</si>
  <si>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</si>
  <si>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</si>
  <si>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</si>
  <si>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</si>
  <si>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</si>
  <si>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</si>
  <si>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</si>
  <si>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</si>
  <si>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</si>
  <si>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</si>
  <si>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</si>
  <si>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</si>
  <si>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</si>
  <si>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</si>
  <si>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</si>
  <si>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</si>
  <si>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</si>
  <si>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</si>
  <si>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</si>
  <si>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</si>
  <si>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</si>
  <si>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</si>
  <si>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</si>
  <si>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</si>
  <si>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</si>
  <si>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</si>
  <si>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</si>
  <si>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</si>
  <si>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</si>
  <si>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</si>
  <si>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</si>
  <si>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</si>
  <si>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</si>
  <si>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</si>
  <si>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</si>
  <si>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</si>
  <si>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</si>
  <si>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</si>
  <si>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</si>
  <si>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</si>
  <si>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</si>
  <si>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</si>
  <si>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</si>
  <si>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</si>
  <si>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</si>
  <si>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</si>
  <si>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</si>
  <si>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</si>
  <si>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</si>
  <si>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</si>
  <si>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</si>
  <si>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</si>
  <si>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</si>
  <si>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</si>
  <si>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</si>
  <si>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</si>
  <si>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</si>
  <si>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</si>
  <si>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</si>
  <si>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</si>
  <si>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</si>
  <si>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</si>
  <si>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</si>
  <si>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</si>
  <si>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</si>
  <si>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</si>
  <si>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</si>
  <si>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</si>
  <si>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</si>
  <si>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</si>
  <si>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</si>
  <si>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</si>
  <si>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</si>
  <si>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</si>
  <si>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</si>
  <si>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</si>
  <si>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</si>
  <si>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</si>
  <si>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</si>
  <si>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</si>
  <si>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</si>
  <si>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</si>
  <si>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</si>
  <si>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</si>
  <si>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</si>
  <si>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</si>
  <si>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</si>
  <si>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</si>
  <si>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</si>
  <si>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</si>
  <si>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</si>
  <si>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</si>
  <si>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</si>
  <si>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</si>
  <si>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</si>
  <si>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</si>
  <si>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</si>
  <si>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</si>
  <si>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</si>
  <si>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</si>
  <si>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</si>
  <si>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</si>
  <si>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</si>
  <si>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</si>
  <si>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</si>
  <si>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</si>
  <si>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</si>
  <si>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</si>
  <si>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</si>
  <si>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</si>
  <si>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</si>
  <si>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</si>
  <si>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</si>
  <si>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</si>
  <si>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</si>
  <si>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</si>
  <si>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</si>
  <si>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</si>
  <si>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</si>
  <si>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</si>
  <si>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</si>
  <si>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</si>
  <si>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</si>
  <si>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</si>
  <si>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</si>
  <si>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</si>
  <si>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</si>
  <si>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</si>
  <si>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</si>
  <si>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</si>
  <si>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</si>
  <si>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</si>
  <si>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</si>
  <si>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</si>
  <si>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</si>
  <si>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</si>
  <si>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</si>
  <si>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</si>
  <si>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</si>
  <si>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</si>
  <si>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</si>
  <si>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</si>
  <si>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</si>
  <si>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</si>
  <si>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</si>
  <si>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</si>
  <si>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</si>
  <si>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</si>
  <si>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</si>
  <si>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</si>
  <si>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</si>
  <si>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</si>
  <si>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</si>
  <si>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</si>
  <si>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</si>
  <si>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</si>
  <si>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</si>
  <si>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</si>
  <si>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</si>
  <si>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</si>
  <si>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</si>
  <si>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</si>
  <si>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</si>
  <si>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</si>
  <si>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</si>
  <si>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</si>
  <si>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</si>
  <si>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</si>
  <si>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</si>
  <si>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</si>
  <si>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</si>
  <si>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</si>
  <si>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</si>
  <si>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</si>
  <si>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</si>
  <si>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</si>
  <si>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</si>
  <si>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</si>
  <si>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</si>
  <si>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</si>
  <si>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</si>
  <si>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</si>
  <si>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</si>
  <si>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</si>
  <si>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</si>
  <si>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</si>
  <si>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</si>
  <si>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</si>
  <si>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</si>
  <si>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</si>
  <si>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</si>
  <si>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</si>
  <si>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</si>
  <si>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</si>
  <si>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</si>
  <si>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</si>
  <si>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</si>
  <si>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</si>
  <si>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</si>
  <si>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</si>
  <si>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</si>
  <si>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</si>
  <si>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</si>
  <si>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</si>
  <si>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</si>
  <si>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</si>
  <si>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</si>
  <si>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</si>
  <si>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</si>
  <si>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</si>
  <si>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</si>
  <si>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</si>
  <si>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</si>
  <si>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</si>
  <si>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</si>
  <si>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</si>
  <si>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</si>
  <si>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</si>
  <si>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</si>
  <si>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</si>
  <si>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</si>
  <si>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</si>
  <si>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</si>
  <si>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</si>
  <si>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</si>
  <si>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</si>
  <si>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</si>
  <si>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</si>
  <si>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</si>
  <si>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</si>
  <si>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</si>
  <si>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</si>
  <si>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</si>
  <si>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</si>
  <si>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</si>
  <si>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</si>
  <si>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</si>
  <si>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</si>
  <si>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</si>
  <si>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</si>
  <si>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</si>
  <si>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</si>
  <si>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</si>
  <si>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</si>
  <si>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</si>
  <si>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</si>
  <si>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</si>
  <si>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</si>
  <si>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</si>
  <si>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</si>
  <si>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</si>
  <si>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</si>
  <si>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</si>
  <si>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</si>
  <si>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</si>
  <si>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</si>
  <si>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</si>
  <si>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</si>
  <si>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</si>
  <si>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</si>
  <si>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</si>
  <si>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</si>
  <si>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</si>
  <si>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</si>
  <si>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</si>
  <si>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</si>
  <si>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</si>
  <si>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</si>
  <si>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</si>
  <si>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</si>
  <si>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</si>
  <si>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</si>
  <si>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</si>
  <si>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</si>
  <si>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</si>
  <si>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</si>
  <si>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</si>
  <si>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</si>
  <si>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</si>
  <si>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</si>
  <si>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</si>
  <si>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</si>
  <si>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</si>
  <si>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</si>
  <si>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</si>
  <si>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</si>
  <si>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</si>
  <si>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</si>
  <si>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</si>
  <si>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</si>
  <si>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</si>
  <si>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</si>
  <si>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</si>
  <si>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</si>
  <si>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</si>
  <si>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</si>
  <si>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</si>
  <si>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</si>
  <si>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</si>
  <si>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</si>
  <si>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</si>
  <si>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</si>
  <si>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</si>
  <si>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</si>
  <si>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</si>
  <si>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</si>
  <si>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</si>
  <si>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</si>
  <si>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</si>
  <si>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</si>
  <si>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</si>
  <si>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</si>
  <si>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</si>
  <si>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</si>
  <si>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</si>
  <si>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</si>
  <si>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</si>
  <si>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</si>
  <si>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</si>
  <si>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</si>
  <si>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</si>
  <si>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</si>
  <si>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</si>
  <si>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</si>
  <si>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</si>
  <si>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</si>
  <si>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</si>
  <si>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</si>
  <si>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</si>
  <si>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</si>
  <si>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</si>
  <si>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</si>
  <si>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</si>
  <si>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</si>
  <si>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</si>
  <si>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</si>
  <si>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</si>
  <si>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</si>
  <si>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</si>
  <si>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</si>
  <si>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</si>
  <si>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</si>
  <si>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</si>
  <si>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</si>
  <si>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</si>
  <si>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</si>
  <si>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</si>
  <si>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</si>
  <si>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</si>
  <si>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</si>
  <si>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</si>
  <si>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</si>
  <si>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</si>
  <si>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</si>
  <si>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</si>
  <si>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</si>
  <si>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</si>
  <si>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</si>
  <si>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</si>
  <si>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</si>
  <si>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</si>
  <si>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</si>
  <si>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</si>
  <si>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</si>
  <si>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</si>
  <si>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</si>
  <si>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</si>
  <si>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</si>
  <si>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</si>
  <si>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</si>
  <si>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</si>
  <si>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</si>
  <si>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</si>
  <si>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</si>
  <si>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</si>
  <si>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</si>
  <si>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</si>
  <si>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</si>
  <si>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</si>
  <si>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</si>
  <si>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</si>
  <si>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</si>
  <si>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</si>
  <si>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</si>
  <si>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</si>
  <si>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</si>
  <si>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</si>
  <si>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</si>
  <si>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</si>
  <si>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</si>
  <si>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</si>
  <si>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</si>
  <si>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</si>
  <si>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</si>
  <si>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</si>
  <si>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</si>
  <si>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</si>
  <si>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</si>
  <si>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</si>
  <si>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</si>
  <si>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</si>
  <si>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</si>
  <si>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</si>
  <si>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</si>
  <si>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</si>
  <si>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</si>
  <si>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</si>
  <si>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</si>
  <si>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</si>
  <si>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</si>
  <si>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</si>
  <si>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</si>
  <si>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</si>
  <si>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</si>
  <si>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</si>
  <si>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</si>
  <si>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</si>
  <si>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</si>
  <si>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</si>
  <si>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</si>
  <si>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</si>
  <si>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</si>
  <si>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</si>
  <si>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</si>
  <si>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</si>
  <si>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</si>
  <si>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</si>
  <si>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</si>
  <si>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</si>
  <si>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</si>
  <si>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</si>
  <si>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</si>
  <si>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</si>
  <si>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</si>
  <si>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</si>
  <si>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</si>
  <si>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</si>
  <si>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</si>
  <si>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</si>
  <si>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</si>
  <si>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</si>
  <si>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</si>
  <si>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</si>
  <si>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</si>
  <si>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</si>
  <si>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</si>
  <si>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</si>
  <si>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</si>
  <si>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</si>
  <si>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</si>
  <si>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</si>
  <si>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</si>
  <si>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</si>
  <si>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</si>
  <si>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</si>
  <si>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</si>
  <si>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</si>
  <si>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</si>
  <si>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</si>
  <si>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</si>
  <si>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</si>
  <si>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</si>
  <si>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</si>
  <si>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</si>
  <si>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</si>
  <si>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</si>
  <si>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</si>
  <si>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</si>
  <si>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</si>
  <si>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</si>
  <si>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</si>
  <si>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</si>
  <si>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</si>
  <si>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</si>
  <si>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</si>
  <si>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</si>
  <si>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</si>
  <si>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</si>
  <si>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</si>
  <si>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</si>
  <si>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</si>
  <si>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</si>
  <si>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</si>
  <si>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</si>
  <si>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</si>
  <si>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</si>
  <si>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</si>
  <si>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</si>
  <si>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</si>
  <si>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</si>
  <si>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</si>
  <si>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</si>
  <si>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</si>
  <si>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</si>
  <si>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</si>
  <si>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</si>
  <si>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</si>
  <si>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</si>
  <si>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</si>
  <si>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</si>
  <si>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</si>
  <si>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</si>
  <si>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</si>
  <si>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</si>
  <si>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</si>
  <si>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</si>
  <si>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</si>
  <si>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</si>
  <si>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</si>
  <si>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</si>
  <si>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</si>
  <si>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</si>
  <si>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</si>
  <si>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</si>
  <si>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</si>
  <si>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</si>
  <si>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</si>
  <si>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</si>
  <si>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</si>
  <si>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</si>
  <si>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</si>
  <si>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</si>
  <si>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</si>
  <si>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</si>
  <si>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</si>
  <si>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</si>
  <si>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</si>
  <si>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</si>
  <si>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</si>
  <si>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</si>
  <si>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</si>
  <si>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</si>
  <si>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</si>
  <si>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</si>
  <si>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</si>
  <si>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</si>
  <si>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</si>
  <si>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</si>
  <si>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</si>
  <si>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</si>
  <si>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</si>
  <si>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</si>
  <si>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</si>
  <si>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</si>
  <si>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</si>
  <si>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</si>
  <si>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</si>
  <si>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</si>
  <si>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</si>
  <si>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</si>
  <si>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</si>
  <si>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</si>
  <si>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</si>
  <si>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</si>
  <si>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</si>
  <si>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</si>
  <si>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</si>
  <si>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</si>
  <si>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</si>
  <si>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</si>
  <si>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</si>
  <si>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</si>
  <si>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</si>
  <si>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</si>
  <si>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</si>
  <si>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</si>
  <si>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</si>
  <si>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</si>
  <si>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</si>
  <si>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</si>
  <si>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</si>
  <si>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</si>
  <si>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</si>
  <si>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</si>
  <si>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</si>
  <si>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</si>
  <si>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</si>
  <si>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</si>
  <si>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</si>
  <si>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</si>
  <si>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</si>
  <si>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</si>
  <si>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</si>
  <si>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</si>
  <si>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</si>
  <si>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</si>
  <si>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</si>
  <si>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</si>
  <si>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</si>
  <si>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</si>
  <si>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</si>
  <si>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</si>
  <si>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</si>
  <si>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</si>
  <si>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</si>
  <si>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</si>
  <si>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</si>
  <si>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</si>
  <si>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</si>
  <si>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</si>
  <si>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</si>
  <si>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</si>
  <si>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</si>
  <si>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</si>
  <si>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</si>
  <si>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</si>
  <si>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</si>
  <si>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</si>
  <si>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</si>
  <si>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</si>
  <si>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</si>
  <si>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</si>
  <si>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</si>
  <si>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</si>
  <si>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</si>
  <si>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</si>
  <si>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</si>
  <si>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</si>
  <si>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</si>
  <si>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</si>
  <si>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</si>
  <si>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</si>
  <si>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</si>
  <si>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</si>
  <si>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</si>
  <si>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</si>
  <si>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</si>
  <si>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</si>
  <si>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</si>
  <si>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</si>
  <si>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</si>
  <si>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</si>
  <si>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</si>
  <si>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</si>
  <si>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</si>
  <si>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</si>
  <si>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</si>
  <si>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</si>
  <si>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</si>
  <si>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</si>
  <si>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</si>
  <si>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</si>
  <si>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</si>
  <si>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</si>
  <si>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</si>
  <si>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</si>
  <si>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</si>
  <si>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</si>
  <si>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</si>
  <si>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</si>
  <si>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</si>
  <si>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</si>
  <si>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</si>
  <si>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</si>
  <si>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</si>
  <si>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</si>
  <si>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</si>
  <si>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</si>
  <si>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</si>
  <si>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</si>
  <si>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</si>
  <si>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</si>
  <si>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</si>
  <si>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</si>
  <si>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</si>
  <si>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</si>
  <si>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</si>
  <si>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</si>
  <si>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</si>
  <si>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</si>
  <si>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</si>
  <si>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</si>
  <si>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</si>
  <si>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</si>
  <si>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</si>
  <si>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</si>
  <si>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</si>
  <si>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</si>
  <si>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</si>
  <si>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</si>
  <si>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</si>
  <si>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</si>
  <si>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</si>
  <si>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</si>
  <si>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</si>
  <si>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</si>
  <si>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</si>
  <si>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</si>
  <si>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</si>
  <si>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</si>
  <si>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</si>
  <si>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</si>
  <si>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</si>
  <si>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</si>
  <si>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</si>
  <si>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</si>
  <si>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</si>
  <si>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</si>
  <si>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</si>
  <si>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</si>
  <si>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</si>
  <si>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</si>
  <si>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</si>
  <si>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</si>
  <si>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</si>
  <si>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</si>
  <si>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</si>
  <si>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</si>
  <si>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</si>
  <si>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</si>
  <si>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</si>
  <si>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</si>
  <si>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</si>
  <si>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</si>
  <si>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</si>
  <si>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</si>
  <si>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</si>
  <si>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</si>
  <si>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</si>
  <si>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</si>
  <si>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</si>
  <si>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</si>
  <si>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</si>
  <si>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</si>
  <si>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</si>
  <si>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</si>
  <si>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</si>
  <si>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</si>
  <si>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</si>
  <si>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</si>
  <si>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</si>
  <si>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</si>
  <si>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</si>
  <si>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</si>
  <si>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</si>
  <si>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</si>
  <si>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</si>
  <si>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</si>
  <si>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</si>
  <si>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</si>
  <si>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</si>
  <si>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</si>
  <si>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</si>
  <si>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</si>
  <si>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</si>
  <si>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</si>
  <si>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</si>
  <si>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</si>
  <si>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</si>
  <si>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</si>
  <si>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</si>
  <si>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</si>
  <si>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</si>
  <si>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</si>
  <si>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</si>
  <si>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</si>
  <si>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</si>
  <si>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</si>
  <si>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</si>
  <si>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</si>
  <si>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</si>
  <si>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</si>
  <si>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</si>
  <si>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</si>
  <si>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</si>
  <si>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</si>
  <si>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</si>
  <si>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</si>
  <si>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</si>
  <si>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</si>
  <si>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</si>
  <si>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</si>
  <si>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</si>
  <si>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</si>
  <si>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</si>
  <si>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</si>
  <si>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</si>
  <si>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</si>
  <si>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</si>
  <si>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</si>
  <si>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</si>
  <si>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</si>
  <si>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</si>
  <si>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</si>
  <si>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</si>
  <si>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</si>
  <si>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</si>
  <si>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</si>
  <si>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</si>
  <si>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</si>
  <si>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</si>
  <si>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</si>
  <si>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</si>
  <si>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</si>
  <si>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</si>
  <si>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</si>
  <si>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</si>
  <si>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</si>
  <si>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</si>
  <si>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</si>
  <si>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</si>
  <si>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</si>
  <si>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</si>
  <si>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</si>
  <si>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</si>
  <si>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</si>
  <si>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</si>
  <si>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</si>
  <si>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</si>
  <si>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</si>
  <si>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</si>
  <si>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</si>
  <si>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</si>
  <si>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</si>
  <si>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</si>
  <si>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</si>
  <si>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</si>
  <si>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</si>
  <si>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</si>
  <si>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</si>
  <si>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</si>
  <si>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</si>
  <si>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</si>
  <si>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</si>
  <si>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</si>
  <si>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</si>
  <si>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</si>
  <si>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</si>
  <si>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</si>
  <si>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</si>
  <si>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</si>
  <si>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</si>
  <si>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</si>
  <si>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</si>
  <si>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</si>
  <si>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</si>
  <si>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</si>
  <si>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</si>
  <si>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</si>
  <si>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</si>
  <si>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</si>
  <si>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</si>
  <si>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</si>
  <si>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</si>
  <si>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</si>
  <si>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</si>
  <si>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</si>
  <si>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</si>
  <si>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</si>
  <si>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</si>
  <si>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</si>
  <si>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</si>
  <si>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</si>
  <si>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</si>
  <si>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</si>
  <si>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</si>
  <si>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</si>
  <si>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</si>
  <si>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</si>
  <si>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</si>
  <si>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</si>
  <si>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</si>
  <si>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</si>
  <si>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</si>
  <si>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</si>
  <si>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</si>
  <si>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</si>
  <si>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</si>
  <si>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</si>
  <si>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</si>
  <si>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</si>
  <si>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</si>
  <si>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</si>
  <si>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</si>
  <si>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</si>
  <si>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</si>
  <si>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</si>
  <si>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</si>
  <si>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</si>
  <si>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</si>
  <si>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</si>
  <si>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</si>
  <si>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</si>
  <si>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</si>
  <si>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</si>
  <si>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</si>
  <si>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</si>
  <si>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</si>
  <si>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</si>
  <si>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</si>
  <si>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</si>
  <si>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</si>
  <si>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</si>
  <si>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</si>
  <si>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</si>
  <si>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</si>
  <si>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</si>
  <si>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</si>
  <si>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</si>
  <si>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</si>
  <si>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</si>
  <si>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</si>
  <si>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</si>
  <si>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</si>
  <si>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</si>
  <si>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</si>
  <si>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</si>
  <si>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</si>
  <si>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</si>
  <si>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</si>
  <si>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</si>
  <si>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</si>
  <si>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</si>
  <si>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</si>
  <si>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</si>
  <si>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</si>
  <si>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</si>
  <si>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</si>
  <si>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</si>
  <si>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</si>
  <si>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</si>
  <si>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</si>
  <si>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</si>
  <si>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</si>
  <si>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</si>
  <si>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</si>
  <si>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</si>
  <si>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</si>
  <si>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</si>
  <si>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</si>
  <si>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</si>
  <si>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</si>
  <si>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</si>
  <si>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</si>
  <si>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</si>
  <si>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</si>
  <si>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</si>
  <si>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</si>
  <si>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</si>
  <si>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</si>
  <si>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</si>
  <si>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</si>
  <si>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</si>
  <si>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</si>
  <si>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</si>
  <si>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</si>
  <si>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</si>
  <si>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</si>
  <si>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</si>
  <si>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</si>
  <si>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</si>
  <si>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</si>
  <si>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</si>
  <si>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</si>
  <si>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</si>
  <si>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</si>
  <si>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</si>
  <si>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</si>
  <si>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</si>
  <si>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</si>
  <si>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</si>
  <si>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</si>
  <si>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</si>
  <si>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</si>
  <si>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</si>
  <si>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</si>
  <si>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</si>
  <si>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</si>
  <si>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</si>
  <si>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</si>
  <si>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</si>
  <si>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</si>
  <si>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</si>
  <si>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</si>
  <si>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</si>
  <si>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</si>
  <si>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</si>
  <si>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</si>
  <si>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</si>
  <si>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</si>
  <si>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</si>
  <si>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</si>
  <si>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</si>
  <si>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</si>
  <si>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</si>
  <si>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</si>
  <si>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</si>
  <si>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</si>
  <si>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</si>
  <si>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</si>
  <si>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</si>
  <si>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</si>
  <si>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</si>
  <si>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</si>
  <si>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</si>
  <si>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</si>
  <si>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</si>
  <si>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</si>
  <si>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</si>
  <si>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</si>
  <si>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</si>
  <si>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</si>
  <si>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</si>
  <si>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</si>
  <si>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</si>
  <si>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</si>
  <si>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</si>
  <si>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</si>
  <si>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</si>
  <si>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</si>
  <si>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</si>
  <si>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</si>
  <si>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</si>
  <si>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</si>
  <si>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</si>
  <si>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</si>
  <si>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</si>
  <si>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</si>
  <si>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</si>
  <si>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</si>
  <si>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</si>
  <si>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</si>
  <si>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</si>
  <si>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</si>
  <si>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</si>
  <si>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</si>
  <si>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</si>
  <si>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</si>
  <si>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</si>
  <si>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</si>
  <si>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</si>
  <si>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</si>
  <si>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</si>
  <si>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</si>
  <si>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</si>
  <si>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</si>
  <si>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</si>
  <si>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</si>
  <si>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</si>
  <si>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</si>
  <si>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</si>
  <si>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</si>
  <si>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</si>
  <si>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</si>
  <si>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</si>
  <si>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</si>
  <si>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</si>
  <si>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</si>
  <si>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</si>
  <si>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</si>
  <si>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</si>
  <si>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</si>
  <si>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</si>
  <si>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</si>
  <si>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</si>
  <si>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</si>
  <si>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</si>
  <si>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</si>
  <si>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</si>
  <si>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</si>
  <si>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</si>
  <si>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</si>
  <si>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</si>
  <si>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</si>
  <si>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</si>
  <si>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</si>
  <si>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</si>
  <si>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</si>
  <si>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</si>
  <si>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</si>
  <si>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</si>
  <si>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</si>
  <si>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</si>
  <si>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</si>
  <si>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</si>
  <si>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</si>
  <si>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</si>
  <si>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</si>
  <si>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</si>
  <si>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</si>
  <si>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</si>
  <si>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</si>
  <si>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</si>
  <si>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</si>
  <si>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</si>
  <si>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</si>
  <si>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</si>
  <si>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</si>
  <si>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</si>
  <si>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</si>
  <si>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</si>
  <si>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</si>
  <si>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</si>
  <si>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</si>
  <si>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</si>
  <si>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</si>
  <si>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</si>
  <si>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</si>
  <si>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</si>
  <si>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</si>
  <si>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</si>
  <si>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</si>
  <si>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</si>
  <si>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</si>
  <si>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</si>
  <si>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</si>
  <si>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</si>
  <si>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</si>
  <si>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</si>
  <si>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</si>
  <si>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</si>
  <si>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</si>
  <si>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</si>
  <si>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</si>
  <si>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</si>
  <si>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</si>
  <si>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</si>
  <si>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</si>
  <si>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</si>
  <si>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</si>
  <si>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</si>
  <si>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</si>
  <si>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</si>
  <si>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</si>
  <si>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</si>
  <si>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</si>
  <si>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</si>
  <si>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</si>
  <si>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</si>
  <si>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</si>
  <si>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</si>
  <si>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</si>
  <si>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</si>
  <si>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</si>
  <si>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</si>
  <si>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</si>
  <si>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</si>
  <si>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</si>
  <si>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</si>
  <si>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</si>
  <si>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</si>
  <si>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</si>
  <si>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</si>
  <si>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</si>
  <si>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</si>
  <si>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</si>
  <si>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</si>
  <si>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</si>
  <si>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</si>
  <si>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</si>
  <si>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</si>
  <si>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</si>
  <si>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</si>
  <si>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</si>
  <si>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</si>
  <si>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</si>
  <si>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</si>
  <si>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</si>
  <si>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</si>
  <si>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</si>
  <si>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</si>
  <si>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</si>
  <si>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</si>
  <si>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</si>
  <si>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</si>
  <si>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</si>
  <si>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</si>
  <si>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</si>
  <si>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</si>
  <si>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</si>
  <si>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</si>
  <si>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</si>
  <si>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</si>
  <si>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</si>
  <si>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</si>
  <si>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</si>
  <si>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</si>
  <si>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</si>
  <si>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</si>
  <si>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</si>
  <si>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</si>
  <si>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</si>
  <si>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</si>
  <si>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</si>
  <si>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</si>
  <si>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</si>
  <si>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</si>
  <si>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</si>
  <si>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</si>
  <si>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</si>
  <si>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</si>
  <si>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</si>
  <si>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</si>
  <si>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</si>
  <si>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</si>
  <si>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</si>
  <si>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</si>
  <si>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</si>
  <si>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</si>
  <si>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</si>
  <si>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</si>
  <si>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</si>
  <si>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</si>
  <si>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</si>
  <si>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</si>
  <si>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</si>
  <si>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</si>
  <si>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</si>
  <si>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</si>
  <si>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</si>
  <si>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</si>
  <si>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</si>
  <si>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</si>
  <si>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</si>
  <si>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</si>
  <si>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</si>
  <si>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</si>
  <si>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</si>
  <si>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</si>
  <si>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</si>
  <si>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</si>
  <si>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</si>
  <si>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</si>
  <si>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</si>
  <si>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</si>
  <si>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</si>
  <si>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</si>
  <si>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</si>
  <si>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</si>
  <si>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</si>
  <si>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</si>
  <si>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</si>
  <si>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</si>
  <si>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</si>
  <si>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</si>
  <si>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</si>
  <si>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</si>
  <si>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</si>
  <si>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</si>
  <si>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</si>
  <si>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</si>
  <si>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</si>
  <si>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</si>
  <si>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</si>
  <si>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</si>
  <si>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</si>
  <si>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</si>
  <si>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</si>
  <si>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</si>
  <si>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</si>
  <si>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</si>
  <si>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</si>
  <si>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</si>
  <si>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</si>
  <si>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</si>
  <si>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</si>
  <si>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</si>
  <si>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</si>
  <si>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</si>
  <si>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</si>
  <si>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</si>
  <si>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</si>
  <si>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</si>
  <si>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</si>
  <si>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</si>
  <si>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</si>
  <si>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</si>
  <si>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</si>
  <si>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</si>
  <si>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</si>
  <si>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</si>
  <si>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</si>
  <si>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</si>
  <si>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</si>
  <si>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</si>
  <si>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</si>
  <si>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</si>
  <si>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</si>
  <si>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</si>
  <si>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</si>
  <si>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</si>
  <si>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</si>
  <si>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</si>
  <si>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</si>
  <si>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</si>
  <si>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</si>
  <si>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</si>
  <si>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</si>
  <si>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</si>
  <si>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</si>
  <si>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</si>
  <si>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</si>
  <si>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</si>
  <si>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</si>
  <si>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</si>
  <si>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</si>
  <si>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</si>
  <si>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</si>
  <si>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</si>
  <si>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</si>
  <si>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</si>
  <si>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</si>
  <si>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</si>
  <si>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</si>
  <si>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</si>
  <si>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</si>
  <si>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</si>
  <si>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</si>
  <si>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</si>
  <si>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</si>
  <si>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</si>
  <si>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</si>
  <si>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</si>
  <si>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</si>
  <si>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</si>
  <si>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</si>
  <si>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</si>
  <si>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</si>
  <si>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</si>
  <si>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</si>
  <si>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</si>
  <si>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</si>
  <si>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</si>
  <si>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</si>
  <si>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</si>
  <si>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</si>
  <si>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</si>
  <si>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</si>
  <si>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</si>
  <si>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</si>
  <si>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</si>
  <si>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</si>
  <si>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</si>
  <si>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</si>
  <si>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</si>
  <si>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</si>
  <si>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</si>
  <si>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</si>
  <si>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</si>
  <si>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</si>
  <si>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</si>
  <si>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</si>
  <si>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</si>
  <si>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</si>
  <si>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</si>
  <si>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</si>
  <si>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</si>
  <si>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</si>
  <si>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</si>
  <si>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</si>
  <si>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</si>
  <si>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</si>
  <si>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</si>
  <si>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</si>
  <si>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</si>
  <si>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</si>
  <si>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</si>
  <si>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</si>
  <si>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</si>
  <si>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</si>
  <si>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</si>
  <si>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</si>
  <si>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</si>
  <si>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</si>
  <si>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</si>
  <si>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</si>
  <si>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</si>
  <si>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</si>
  <si>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</si>
  <si>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</si>
  <si>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</si>
  <si>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</si>
  <si>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</si>
  <si>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</si>
  <si>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</si>
  <si>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</si>
  <si>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</si>
  <si>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</si>
  <si>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</si>
  <si>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</si>
  <si>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</si>
  <si>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</si>
  <si>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</si>
  <si>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</si>
  <si>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</si>
  <si>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</si>
  <si>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</si>
  <si>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</si>
  <si>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</si>
  <si>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</si>
  <si>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</si>
  <si>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</si>
  <si>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</si>
  <si>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</si>
  <si>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</si>
  <si>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</si>
  <si>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</si>
  <si>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</si>
  <si>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</si>
  <si>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</si>
  <si>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</si>
  <si>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</si>
  <si>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</si>
  <si>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</si>
  <si>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</si>
  <si>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</si>
  <si>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</si>
  <si>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</si>
  <si>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</si>
  <si>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</si>
  <si>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</si>
  <si>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</si>
  <si>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</si>
  <si>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</si>
  <si>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</si>
  <si>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</si>
  <si>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</si>
  <si>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</si>
  <si>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</si>
  <si>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</si>
  <si>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</si>
  <si>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</si>
  <si>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</si>
  <si>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</si>
  <si>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</si>
  <si>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</si>
  <si>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</si>
  <si>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</si>
  <si>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</si>
  <si>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</si>
  <si>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</si>
  <si>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</si>
  <si>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</si>
  <si>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</si>
  <si>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</si>
  <si>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</si>
  <si>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</si>
  <si>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</si>
  <si>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</si>
  <si>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</si>
  <si>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</si>
  <si>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</si>
  <si>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</si>
  <si>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</si>
  <si>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</si>
  <si>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</si>
  <si>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</si>
  <si>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</si>
  <si>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</si>
  <si>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</si>
  <si>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</si>
  <si>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</si>
  <si>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</si>
  <si>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</si>
  <si>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</si>
  <si>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</si>
  <si>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</si>
  <si>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</si>
  <si>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</si>
  <si>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</si>
  <si>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</si>
  <si>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</si>
  <si>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</si>
  <si>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</si>
  <si>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</si>
  <si>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</si>
  <si>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</si>
  <si>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</si>
  <si>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</si>
  <si>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</si>
  <si>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</si>
  <si>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</si>
  <si>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</si>
  <si>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</si>
  <si>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</si>
  <si>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</si>
  <si>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</si>
  <si>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</si>
  <si>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</si>
  <si>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</si>
  <si>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</si>
  <si>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</si>
  <si>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</si>
  <si>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</si>
  <si>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</si>
  <si>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</si>
  <si>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</si>
  <si>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</si>
  <si>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</si>
  <si>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</si>
  <si>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</si>
  <si>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</si>
  <si>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</si>
  <si>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</si>
  <si>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</si>
  <si>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</si>
  <si>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</si>
  <si>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</si>
  <si>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</si>
  <si>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</si>
  <si>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</si>
  <si>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</si>
  <si>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</si>
  <si>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</si>
  <si>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</si>
  <si>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</si>
  <si>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</si>
  <si>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</si>
  <si>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</si>
  <si>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</si>
  <si>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</si>
  <si>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</si>
  <si>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</si>
  <si>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</si>
  <si>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</si>
  <si>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</si>
  <si>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</si>
  <si>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</si>
  <si>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</si>
  <si>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</si>
  <si>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</si>
  <si>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</si>
  <si>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</si>
  <si>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</si>
  <si>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</si>
  <si>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</si>
  <si>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</si>
  <si>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</si>
  <si>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</si>
  <si>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</si>
  <si>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</si>
  <si>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</si>
  <si>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</si>
  <si>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</si>
  <si>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</si>
  <si>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</si>
  <si>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</si>
  <si>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</si>
  <si>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</si>
  <si>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</si>
  <si>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</si>
  <si>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</si>
  <si>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</si>
  <si>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</si>
  <si>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</si>
  <si>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</si>
  <si>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</si>
  <si>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</si>
  <si>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</si>
  <si>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</si>
  <si>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</si>
  <si>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</si>
  <si>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</si>
  <si>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</si>
  <si>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</si>
  <si>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</si>
  <si>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</si>
  <si>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</si>
  <si>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</si>
  <si>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</si>
  <si>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</si>
  <si>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</si>
  <si>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</si>
  <si>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</si>
  <si>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</si>
  <si>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</si>
  <si>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</si>
  <si>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</si>
  <si>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</si>
  <si>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</si>
  <si>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</si>
  <si>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</si>
  <si>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</si>
  <si>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</si>
  <si>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</si>
  <si>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</si>
  <si>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</si>
  <si>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</si>
  <si>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</si>
  <si>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</si>
  <si>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</si>
  <si>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</si>
  <si>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</si>
  <si>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</si>
  <si>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</si>
  <si>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</si>
  <si>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</si>
  <si>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</si>
  <si>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</si>
  <si>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</si>
  <si>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</si>
  <si>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</si>
  <si>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</si>
  <si>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</si>
  <si>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</si>
  <si>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</si>
  <si>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</si>
  <si>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</si>
  <si>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</si>
  <si>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</si>
  <si>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</si>
  <si>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</si>
  <si>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</si>
  <si>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</si>
  <si>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</si>
  <si>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</si>
  <si>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</si>
  <si>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</si>
  <si>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</si>
  <si>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</si>
  <si>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</si>
  <si>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</si>
  <si>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</si>
  <si>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</si>
  <si>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</si>
  <si>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</si>
  <si>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</si>
  <si>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</si>
  <si>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</si>
  <si>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</si>
  <si>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</si>
  <si>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</si>
  <si>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</si>
  <si>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</si>
  <si>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</si>
  <si>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</si>
  <si>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</si>
  <si>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</si>
  <si>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</si>
  <si>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</si>
  <si>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</si>
  <si>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</si>
  <si>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</si>
  <si>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</si>
  <si>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</si>
  <si>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</si>
  <si>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</si>
  <si>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</si>
  <si>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</si>
  <si>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</si>
  <si>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</si>
  <si>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</si>
  <si>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</si>
  <si>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</si>
  <si>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</si>
  <si>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</si>
  <si>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</si>
  <si>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</si>
  <si>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</si>
  <si>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</si>
  <si>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</si>
  <si>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</si>
  <si>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</si>
  <si>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</si>
  <si>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</si>
  <si>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</si>
  <si>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</si>
  <si>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</si>
  <si>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</si>
  <si>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</si>
  <si>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</si>
  <si>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</si>
  <si>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</si>
  <si>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</si>
  <si>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</si>
  <si>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</si>
  <si>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</si>
  <si>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</si>
  <si>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</si>
  <si>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</si>
  <si>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</si>
  <si>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</si>
  <si>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</si>
  <si>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</si>
  <si>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</si>
  <si>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</si>
  <si>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</si>
  <si>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</si>
  <si>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</si>
  <si>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</si>
  <si>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</si>
  <si>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</si>
  <si>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</si>
  <si>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</si>
  <si>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</si>
  <si>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</si>
  <si>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</si>
  <si>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</si>
  <si>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</si>
  <si>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</si>
  <si>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</si>
  <si>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</si>
  <si>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</si>
  <si>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</si>
  <si>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</si>
  <si>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</si>
  <si>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</si>
  <si>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</si>
  <si>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</si>
  <si>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</si>
  <si>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</si>
  <si>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</si>
  <si>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</si>
  <si>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</si>
  <si>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</si>
  <si>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</si>
  <si>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</si>
  <si>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</si>
  <si>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</si>
  <si>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</si>
  <si>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</si>
  <si>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</si>
  <si>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</si>
  <si>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</si>
  <si>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</si>
  <si>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</si>
  <si>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</si>
  <si>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</si>
  <si>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</si>
  <si>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</si>
  <si>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</si>
  <si>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</si>
  <si>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</si>
  <si>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</si>
  <si>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</si>
  <si>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</si>
  <si>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</si>
  <si>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</si>
  <si>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</si>
  <si>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</si>
  <si>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</si>
  <si>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</si>
  <si>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</si>
  <si>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</si>
  <si>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</si>
  <si>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</si>
  <si>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</si>
  <si>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</si>
  <si>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</si>
  <si>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</si>
  <si>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</si>
  <si>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</si>
  <si>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</si>
  <si>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</si>
  <si>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</si>
  <si>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</si>
  <si>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</si>
  <si>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</si>
  <si>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</si>
  <si>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</si>
  <si>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</si>
  <si>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</si>
  <si>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</si>
  <si>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</si>
  <si>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</si>
  <si>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</si>
  <si>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</si>
  <si>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</si>
  <si>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</si>
  <si>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</si>
  <si>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</si>
  <si>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</si>
  <si>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</si>
  <si>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</si>
  <si>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</si>
  <si>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</si>
  <si>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</si>
  <si>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</si>
  <si>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</si>
  <si>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</si>
  <si>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</si>
  <si>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</si>
  <si>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</si>
  <si>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</si>
  <si>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</si>
  <si>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</si>
  <si>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</si>
  <si>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</si>
  <si>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</si>
  <si>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</si>
  <si>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</si>
  <si>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</si>
  <si>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</si>
  <si>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</si>
  <si>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</si>
  <si>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</si>
  <si>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</si>
  <si>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</si>
  <si>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</si>
  <si>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</si>
  <si>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</si>
  <si>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</si>
  <si>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</si>
  <si>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</si>
  <si>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</si>
  <si>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</si>
  <si>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</si>
  <si>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</si>
  <si>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</si>
  <si>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</si>
  <si>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</si>
  <si>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</si>
  <si>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</si>
  <si>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</si>
  <si>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</si>
  <si>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</si>
  <si>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</si>
  <si>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</si>
  <si>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</si>
  <si>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</si>
  <si>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</si>
  <si>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</si>
  <si>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</si>
  <si>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</si>
  <si>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</si>
  <si>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</si>
  <si>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</si>
  <si>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</si>
  <si>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</si>
  <si>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</si>
  <si>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</si>
  <si>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</si>
  <si>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</si>
  <si>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</si>
  <si>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</si>
  <si>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</si>
  <si>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</si>
  <si>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</si>
  <si>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</si>
  <si>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</si>
  <si>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</si>
  <si>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</si>
  <si>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</si>
  <si>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</si>
  <si>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</si>
  <si>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</si>
  <si>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</si>
  <si>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</si>
  <si>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</si>
  <si>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</si>
  <si>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</si>
  <si>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</si>
  <si>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</si>
  <si>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</si>
  <si>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</si>
  <si>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</si>
  <si>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</si>
  <si>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</si>
  <si>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</si>
  <si>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</si>
  <si>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</si>
  <si>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</si>
  <si>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</si>
  <si>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</si>
  <si>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</si>
  <si>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</si>
  <si>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</si>
  <si>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</si>
  <si>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</si>
  <si>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</si>
  <si>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</si>
  <si>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</si>
  <si>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</si>
  <si>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</si>
  <si>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</si>
  <si>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</si>
  <si>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</si>
  <si>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</si>
  <si>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</si>
  <si>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</si>
  <si>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</si>
  <si>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</si>
  <si>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</si>
  <si>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</si>
  <si>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</si>
  <si>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</si>
  <si>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</si>
  <si>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</si>
  <si>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</si>
  <si>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</si>
  <si>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</si>
  <si>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</si>
  <si>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</si>
  <si>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</si>
  <si>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</si>
  <si>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</si>
  <si>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</si>
  <si>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</si>
  <si>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</si>
  <si>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</si>
  <si>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</si>
  <si>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</si>
  <si>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</si>
  <si>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</si>
  <si>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</si>
  <si>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</si>
  <si>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</si>
  <si>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</si>
  <si>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</si>
  <si>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</si>
  <si>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</si>
  <si>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</si>
  <si>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</si>
  <si>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</si>
  <si>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</si>
  <si>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</si>
  <si>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</si>
  <si>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</si>
  <si>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</si>
  <si>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</si>
  <si>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</si>
  <si>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</si>
  <si>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</si>
  <si>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</si>
  <si>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</si>
  <si>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</si>
  <si>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</si>
  <si>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</si>
  <si>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</si>
  <si>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</si>
  <si>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</si>
  <si>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</si>
  <si>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</si>
  <si>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</si>
  <si>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</si>
  <si>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</si>
  <si>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</si>
  <si>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</si>
  <si>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</si>
  <si>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</si>
  <si>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</si>
  <si>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</si>
  <si>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</si>
  <si>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</si>
  <si>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</si>
  <si>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</si>
  <si>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</si>
  <si>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</si>
  <si>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</si>
  <si>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</si>
  <si>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</si>
  <si>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</si>
  <si>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</si>
  <si>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</si>
  <si>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</si>
  <si>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</si>
  <si>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</si>
  <si>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</si>
  <si>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</si>
  <si>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</si>
  <si>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</si>
  <si>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</si>
  <si>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</si>
  <si>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</si>
  <si>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</si>
  <si>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</si>
  <si>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</si>
  <si>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</si>
  <si>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</si>
  <si>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</si>
  <si>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</si>
  <si>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</si>
  <si>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</si>
  <si>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</si>
  <si>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</si>
  <si>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</si>
  <si>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</si>
  <si>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</si>
  <si>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</si>
  <si>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</si>
  <si>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</si>
  <si>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</si>
  <si>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</si>
  <si>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</si>
  <si>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</si>
  <si>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</si>
  <si>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</si>
  <si>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</si>
  <si>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</si>
  <si>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</si>
  <si>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</si>
  <si>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</si>
  <si>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</si>
  <si>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</si>
  <si>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</si>
  <si>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</si>
  <si>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</si>
  <si>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</si>
  <si>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</si>
  <si>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</si>
  <si>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</si>
  <si>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</si>
  <si>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</si>
  <si>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</si>
  <si>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</si>
  <si>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</si>
  <si>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</si>
  <si>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</si>
  <si>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</si>
  <si>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</si>
  <si>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</si>
  <si>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</si>
  <si>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</si>
  <si>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</si>
  <si>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</si>
  <si>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</si>
  <si>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</si>
  <si>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</si>
  <si>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</si>
  <si>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</si>
  <si>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</si>
  <si>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</si>
  <si>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</si>
  <si>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</si>
  <si>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</si>
  <si>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</si>
  <si>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</si>
  <si>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</si>
  <si>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</si>
  <si>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</si>
  <si>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</si>
  <si>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</si>
  <si>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</si>
  <si>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</si>
  <si>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</si>
  <si>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</si>
  <si>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</si>
  <si>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</si>
  <si>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</si>
  <si>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</si>
  <si>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</si>
  <si>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</si>
  <si>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</si>
  <si>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</si>
  <si>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</si>
  <si>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</si>
  <si>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</si>
  <si>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</si>
  <si>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</si>
  <si>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</si>
  <si>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</si>
  <si>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</si>
  <si>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</si>
  <si>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</si>
  <si>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</si>
  <si>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</si>
  <si>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</si>
  <si>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</si>
  <si>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</si>
  <si>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</si>
  <si>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</si>
  <si>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</si>
  <si>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</si>
  <si>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</si>
  <si>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</si>
  <si>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</si>
  <si>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</si>
  <si>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</si>
  <si>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</si>
  <si>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</si>
  <si>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</si>
  <si>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</si>
  <si>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</si>
  <si>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</si>
  <si>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</si>
  <si>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</si>
  <si>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</si>
  <si>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</si>
  <si>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</si>
  <si>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</si>
  <si>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</si>
  <si>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</si>
  <si>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</si>
  <si>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</si>
  <si>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</si>
  <si>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</si>
  <si>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</si>
  <si>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</si>
  <si>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</si>
  <si>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</si>
  <si>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</si>
  <si>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</si>
  <si>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</si>
  <si>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</si>
  <si>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</si>
  <si>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</si>
  <si>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</si>
  <si>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</si>
  <si>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</si>
  <si>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</si>
  <si>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</si>
  <si>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</si>
  <si>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</si>
  <si>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</si>
  <si>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</si>
  <si>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</si>
  <si>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</si>
  <si>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</si>
  <si>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</si>
  <si>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</si>
  <si>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</si>
  <si>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</si>
  <si>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</si>
  <si>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</si>
  <si>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</si>
  <si>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</si>
  <si>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</si>
  <si>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</si>
  <si>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</si>
  <si>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</si>
  <si>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</si>
  <si>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</si>
  <si>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</si>
  <si>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</si>
  <si>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</si>
  <si>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</si>
  <si>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</si>
  <si>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</si>
  <si>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</si>
  <si>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</si>
  <si>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</si>
  <si>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</si>
  <si>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</si>
  <si>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</si>
  <si>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</si>
  <si>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</si>
  <si>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</si>
  <si>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</si>
  <si>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</si>
  <si>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</si>
  <si>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</si>
  <si>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</si>
  <si>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</si>
  <si>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</si>
  <si>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</si>
  <si>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</si>
  <si>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</si>
  <si>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</si>
  <si>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</si>
  <si>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</si>
  <si>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</si>
  <si>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</si>
  <si>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</si>
  <si>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</si>
  <si>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</si>
  <si>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</si>
  <si>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</si>
  <si>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</si>
  <si>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</si>
  <si>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</si>
  <si>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</si>
  <si>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</si>
  <si>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</si>
  <si>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</si>
  <si>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</si>
  <si>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</si>
  <si>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</si>
  <si>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</si>
  <si>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</si>
  <si>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</si>
  <si>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</si>
  <si>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</si>
  <si>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</si>
  <si>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</si>
  <si>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</si>
  <si>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</si>
  <si>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</si>
  <si>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</si>
  <si>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</si>
  <si>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</si>
  <si>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</si>
  <si>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</si>
  <si>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</si>
  <si>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</si>
  <si>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</si>
  <si>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</si>
  <si>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</si>
  <si>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</si>
  <si>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</si>
  <si>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</si>
  <si>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</si>
  <si>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</si>
  <si>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</si>
  <si>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</si>
  <si>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</si>
  <si>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</si>
  <si>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</si>
  <si>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</si>
  <si>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</si>
  <si>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</si>
  <si>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</si>
  <si>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</si>
  <si>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</si>
  <si>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</si>
  <si>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</si>
  <si>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</si>
  <si>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</si>
  <si>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</si>
  <si>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</si>
  <si>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</si>
  <si>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</si>
  <si>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</si>
  <si>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</si>
  <si>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</si>
  <si>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</si>
  <si>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</si>
  <si>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</si>
  <si>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</si>
  <si>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</si>
  <si>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</si>
  <si>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</si>
  <si>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</si>
  <si>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</si>
  <si>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</si>
  <si>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</si>
  <si>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</si>
  <si>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</si>
  <si>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</si>
  <si>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</si>
  <si>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</si>
  <si>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</si>
  <si>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</si>
  <si>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</si>
  <si>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</si>
  <si>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</si>
  <si>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</si>
  <si>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</si>
  <si>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</si>
  <si>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</si>
  <si>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</si>
  <si>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</si>
  <si>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</si>
  <si>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</si>
  <si>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</si>
  <si>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</si>
  <si>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</si>
  <si>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</si>
  <si>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</si>
  <si>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</si>
  <si>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</si>
  <si>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</si>
  <si>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</si>
  <si>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</si>
  <si>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</si>
  <si>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</si>
  <si>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</si>
  <si>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</si>
  <si>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</si>
  <si>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</si>
  <si>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</si>
  <si>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</si>
  <si>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</si>
  <si>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</si>
  <si>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</si>
  <si>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</si>
  <si>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</si>
  <si>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</si>
  <si>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</si>
  <si>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</si>
  <si>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</si>
  <si>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</si>
  <si>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</si>
  <si>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</si>
  <si>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</si>
  <si>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</si>
  <si>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</si>
  <si>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</si>
  <si>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</si>
  <si>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</si>
  <si>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</si>
  <si>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</si>
  <si>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</si>
  <si>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</si>
  <si>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</si>
  <si>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</si>
  <si>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</si>
  <si>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</si>
  <si>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</si>
  <si>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</si>
  <si>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</si>
  <si>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</si>
  <si>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</si>
  <si>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</si>
  <si>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</si>
  <si>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</si>
  <si>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</si>
  <si>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</si>
  <si>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</si>
  <si>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</si>
  <si>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</si>
  <si>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</si>
  <si>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</si>
  <si>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</si>
  <si>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</si>
  <si>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</si>
  <si>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</si>
  <si>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</si>
  <si>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</si>
  <si>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</si>
  <si>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</si>
  <si>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</si>
  <si>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</si>
  <si>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</si>
  <si>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</si>
  <si>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</si>
  <si>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</si>
  <si>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</si>
  <si>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</si>
  <si>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</si>
  <si>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</si>
  <si>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</si>
  <si>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</si>
  <si>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</si>
  <si>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</si>
  <si>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</si>
  <si>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</si>
  <si>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</si>
  <si>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</si>
  <si>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</si>
  <si>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</si>
  <si>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</si>
  <si>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</si>
  <si>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</si>
  <si>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</si>
  <si>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</si>
  <si>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</si>
  <si>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</si>
  <si>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</si>
  <si>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</si>
  <si>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</si>
  <si>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</si>
  <si>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</si>
  <si>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</si>
  <si>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</si>
  <si>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</si>
  <si>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</si>
  <si>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</si>
  <si>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</si>
  <si>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</si>
  <si>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</si>
  <si>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</si>
  <si>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</si>
  <si>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</si>
  <si>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</si>
  <si>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</si>
  <si>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</si>
  <si>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</si>
  <si>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</si>
  <si>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</si>
  <si>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</si>
  <si>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</si>
  <si>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</si>
  <si>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</si>
  <si>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</si>
  <si>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</si>
  <si>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</si>
  <si>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</si>
  <si>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</si>
  <si>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</si>
  <si>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</si>
  <si>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</si>
  <si>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</si>
  <si>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</si>
  <si>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</si>
  <si>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</si>
  <si>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</si>
  <si>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</si>
  <si>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</si>
  <si>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</si>
  <si>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</si>
  <si>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</si>
  <si>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</si>
  <si>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</si>
  <si>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</si>
  <si>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</si>
  <si>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</si>
  <si>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</si>
  <si>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</si>
  <si>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</si>
  <si>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</si>
  <si>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</si>
  <si>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</si>
  <si>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</si>
  <si>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</si>
  <si>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</si>
  <si>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</si>
  <si>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</si>
  <si>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</si>
  <si>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</si>
  <si>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</si>
  <si>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</si>
  <si>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</si>
  <si>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</si>
  <si>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</si>
  <si>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</si>
  <si>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</si>
  <si>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</si>
  <si>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</si>
  <si>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</si>
  <si>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</si>
  <si>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</si>
  <si>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</si>
  <si>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</si>
  <si>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</si>
  <si>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</si>
  <si>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</si>
  <si>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</si>
  <si>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</si>
  <si>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</si>
  <si>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</si>
  <si>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</si>
  <si>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</si>
  <si>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</si>
  <si>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</si>
  <si>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</si>
  <si>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</si>
  <si>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</si>
  <si>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</si>
  <si>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</si>
  <si>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</si>
  <si>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</si>
  <si>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</si>
  <si>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</si>
  <si>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</si>
  <si>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</si>
  <si>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</si>
  <si>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</si>
  <si>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</si>
  <si>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</si>
  <si>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</si>
  <si>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</si>
  <si>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</si>
  <si>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</si>
  <si>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</si>
  <si>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</si>
  <si>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</si>
  <si>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</si>
  <si>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</si>
  <si>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</si>
  <si>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</si>
  <si>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</si>
  <si>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</si>
  <si>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</si>
  <si>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</si>
  <si>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</si>
  <si>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</si>
  <si>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</si>
  <si>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</si>
  <si>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</si>
  <si>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</si>
  <si>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</si>
  <si>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</si>
  <si>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</si>
  <si>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</si>
  <si>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</si>
  <si>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</si>
  <si>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</si>
  <si>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</si>
  <si>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</si>
  <si>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</si>
  <si>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</si>
  <si>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</si>
  <si>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</si>
  <si>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</si>
  <si>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</si>
  <si>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</si>
  <si>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</si>
  <si>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</si>
  <si>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</si>
  <si>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</si>
  <si>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</si>
  <si>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</si>
  <si>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</si>
  <si>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</si>
  <si>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</si>
  <si>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</si>
  <si>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</si>
  <si>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</si>
  <si>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</si>
  <si>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</si>
  <si>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</si>
  <si>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</si>
  <si>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</si>
  <si>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</si>
  <si>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</si>
  <si>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</si>
  <si>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</si>
  <si>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</si>
  <si>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</si>
  <si>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</si>
  <si>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</si>
  <si>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</si>
  <si>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</si>
  <si>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</si>
  <si>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</si>
  <si>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</si>
  <si>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</si>
  <si>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</si>
  <si>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</si>
  <si>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</si>
  <si>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</si>
  <si>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</si>
  <si>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</si>
  <si>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</si>
  <si>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</si>
  <si>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</si>
  <si>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</si>
  <si>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</si>
  <si>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</si>
  <si>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</si>
  <si>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</si>
  <si>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</si>
  <si>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</si>
  <si>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</si>
  <si>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</si>
  <si>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</si>
  <si>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</si>
  <si>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</si>
  <si>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</si>
  <si>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</si>
  <si>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</si>
  <si>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</si>
  <si>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</si>
  <si>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</si>
  <si>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</si>
  <si>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</si>
  <si>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</si>
  <si>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</si>
  <si>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</si>
  <si>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</si>
  <si>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</si>
  <si>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</si>
  <si>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</si>
  <si>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</si>
  <si>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</si>
  <si>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</si>
  <si>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</si>
  <si>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</si>
  <si>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</si>
  <si>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</si>
  <si>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</si>
  <si>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</si>
  <si>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</si>
  <si>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</si>
  <si>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</si>
  <si>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</si>
  <si>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</si>
  <si>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</si>
  <si>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</si>
  <si>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</si>
  <si>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</si>
  <si>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</si>
  <si>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</si>
  <si>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</si>
  <si>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</si>
  <si>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</si>
  <si>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</si>
  <si>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</si>
  <si>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</si>
  <si>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</si>
  <si>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</si>
  <si>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</si>
  <si>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</si>
  <si>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</si>
  <si>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</si>
  <si>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</si>
  <si>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</si>
  <si>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</si>
  <si>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</si>
  <si>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</si>
  <si>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</si>
  <si>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</si>
  <si>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</si>
  <si>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</si>
  <si>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</si>
  <si>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</si>
  <si>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</si>
  <si>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</si>
  <si>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</si>
  <si>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</si>
  <si>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</si>
  <si>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</si>
  <si>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</si>
  <si>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</si>
  <si>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</si>
  <si>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</si>
  <si>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</si>
  <si>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</si>
  <si>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</si>
  <si>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</si>
  <si>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</si>
  <si>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</si>
  <si>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</si>
  <si>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</si>
  <si>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</si>
  <si>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</si>
  <si>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</si>
  <si>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</si>
  <si>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</si>
  <si>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</si>
  <si>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</si>
  <si>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</si>
  <si>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</si>
  <si>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</si>
  <si>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</si>
  <si>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</si>
  <si>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</si>
  <si>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</si>
  <si>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</si>
  <si>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</si>
  <si>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</si>
  <si>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</si>
  <si>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</si>
  <si>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</si>
  <si>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</si>
  <si>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</si>
  <si>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</si>
  <si>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</si>
  <si>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</si>
  <si>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</si>
  <si>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</si>
  <si>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</si>
  <si>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</si>
  <si>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</si>
  <si>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</si>
  <si>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</si>
  <si>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</si>
  <si>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</si>
  <si>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</si>
  <si>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</si>
  <si>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</si>
  <si>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</si>
  <si>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</si>
  <si>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</si>
  <si>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</si>
  <si>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</si>
  <si>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</si>
  <si>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</si>
  <si>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</si>
  <si>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</si>
  <si>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</si>
  <si>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</si>
  <si>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</si>
  <si>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</si>
  <si>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</si>
  <si>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</si>
  <si>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</si>
  <si>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</si>
  <si>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</si>
  <si>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</si>
  <si>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</si>
  <si>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</si>
  <si>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</si>
  <si>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</si>
  <si>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</si>
  <si>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</si>
  <si>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</si>
  <si>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</si>
  <si>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</si>
  <si>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</si>
  <si>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</si>
  <si>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</si>
  <si>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</si>
  <si>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</si>
  <si>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</si>
  <si>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</si>
  <si>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</si>
  <si>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</si>
  <si>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</si>
  <si>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</si>
  <si>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</si>
  <si>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</si>
  <si>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</si>
  <si>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</si>
  <si>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</si>
  <si>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</si>
  <si>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</si>
  <si>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</si>
  <si>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</si>
  <si>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</si>
  <si>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</si>
  <si>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</si>
  <si>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</si>
  <si>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</si>
  <si>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</si>
  <si>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</si>
  <si>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</si>
  <si>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</si>
  <si>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</si>
  <si>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</si>
  <si>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</si>
  <si>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</si>
  <si>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</si>
  <si>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</si>
  <si>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</si>
  <si>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</si>
  <si>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</si>
  <si>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</si>
  <si>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</si>
  <si>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</si>
  <si>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</si>
  <si>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</si>
  <si>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</si>
  <si>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</si>
  <si>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</si>
  <si>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</si>
  <si>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</si>
  <si>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</si>
  <si>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</si>
  <si>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</si>
  <si>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</si>
  <si>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</si>
  <si>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</si>
  <si>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</si>
  <si>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</si>
  <si>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</si>
  <si>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</si>
  <si>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</si>
  <si>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</si>
  <si>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</si>
  <si>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</si>
  <si>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</si>
  <si>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</si>
  <si>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</si>
  <si>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</si>
  <si>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</si>
  <si>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</si>
  <si>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</si>
  <si>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</si>
  <si>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</si>
  <si>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</si>
  <si>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</si>
  <si>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</si>
  <si>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</si>
  <si>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</si>
  <si>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</si>
  <si>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</si>
  <si>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</si>
  <si>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</si>
  <si>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</si>
  <si>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</si>
  <si>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</si>
  <si>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</si>
  <si>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</si>
  <si>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</si>
  <si>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</si>
  <si>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</si>
  <si>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</si>
  <si>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</si>
  <si>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</si>
  <si>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</si>
  <si>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</si>
  <si>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</si>
  <si>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</si>
  <si>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</si>
  <si>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</si>
  <si>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</si>
  <si>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</si>
  <si>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</si>
  <si>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</si>
  <si>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</si>
  <si>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</si>
  <si>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</si>
  <si>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</si>
  <si>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</si>
  <si>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</si>
  <si>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</si>
  <si>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</si>
  <si>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</si>
  <si>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</si>
  <si>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</si>
  <si>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</si>
  <si>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</si>
  <si>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</si>
  <si>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</si>
  <si>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</si>
  <si>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</si>
  <si>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</si>
  <si>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</si>
  <si>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</si>
  <si>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</si>
  <si>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</si>
  <si>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</si>
  <si>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</si>
  <si>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</si>
  <si>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</si>
  <si>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</si>
  <si>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</si>
  <si>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</si>
  <si>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</si>
  <si>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</si>
  <si>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</si>
  <si>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</si>
  <si>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</si>
  <si>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</si>
  <si>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</si>
  <si>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</si>
  <si>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</si>
  <si>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</si>
  <si>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</si>
  <si>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</si>
  <si>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</si>
  <si>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</si>
  <si>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</si>
  <si>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</si>
  <si>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</si>
  <si>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</si>
  <si>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</si>
  <si>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</si>
  <si>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</si>
  <si>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</si>
  <si>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</si>
  <si>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</si>
  <si>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</si>
  <si>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</si>
  <si>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</si>
  <si>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</si>
  <si>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</si>
  <si>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</si>
  <si>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</si>
  <si>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</si>
  <si>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</si>
  <si>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</si>
  <si>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</si>
  <si>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</si>
  <si>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</si>
  <si>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</si>
  <si>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</si>
  <si>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</si>
  <si>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</si>
  <si>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</si>
  <si>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</si>
  <si>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</si>
  <si>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</si>
  <si>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</si>
  <si>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</si>
  <si>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</si>
  <si>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</si>
  <si>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</si>
  <si>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</si>
  <si>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</si>
  <si>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</si>
  <si>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</si>
  <si>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</si>
  <si>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</si>
  <si>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</si>
  <si>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</si>
  <si>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</si>
  <si>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</si>
  <si>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</si>
  <si>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</si>
  <si>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</si>
  <si>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</si>
  <si>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</si>
  <si>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</si>
  <si>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</si>
  <si>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</si>
  <si>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</si>
  <si>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</si>
  <si>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</si>
  <si>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</si>
  <si>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</si>
  <si>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</si>
  <si>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</si>
  <si>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</si>
  <si>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</si>
  <si>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</si>
  <si>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</si>
  <si>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</si>
  <si>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</si>
  <si>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</si>
  <si>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</si>
  <si>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</si>
  <si>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</si>
  <si>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</si>
  <si>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</si>
  <si>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</si>
  <si>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</si>
  <si>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</si>
  <si>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</si>
  <si>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</si>
  <si>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</si>
  <si>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</si>
  <si>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</si>
  <si>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</si>
  <si>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</si>
  <si>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</si>
  <si>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</si>
  <si>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</si>
  <si>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</si>
  <si>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</si>
  <si>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</si>
  <si>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</si>
  <si>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</si>
  <si>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</si>
  <si>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</si>
  <si>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</si>
  <si>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</si>
  <si>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</si>
  <si>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</si>
  <si>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</si>
  <si>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</si>
  <si>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</si>
  <si>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</si>
  <si>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</si>
  <si>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</si>
  <si>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</si>
  <si>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</si>
  <si>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</si>
  <si>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</si>
  <si>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</si>
  <si>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</si>
  <si>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</si>
  <si>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</si>
  <si>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</si>
  <si>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</si>
  <si>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</si>
  <si>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</si>
  <si>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</si>
  <si>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</si>
  <si>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</si>
  <si>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</si>
  <si>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</si>
  <si>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</si>
  <si>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</si>
  <si>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</si>
  <si>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</si>
  <si>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</si>
  <si>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</si>
  <si>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</si>
  <si>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</si>
  <si>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</si>
  <si>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</si>
  <si>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</si>
  <si>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</si>
  <si>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</si>
  <si>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</si>
  <si>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</si>
  <si>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</si>
  <si>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</si>
  <si>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</si>
  <si>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</si>
  <si>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</si>
  <si>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</si>
  <si>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</si>
  <si>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</si>
  <si>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</si>
  <si>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</si>
  <si>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</si>
  <si>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</si>
  <si>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</si>
  <si>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</si>
  <si>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</si>
  <si>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</si>
  <si>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</si>
  <si>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</si>
  <si>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</si>
  <si>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</si>
  <si>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</si>
  <si>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</si>
  <si>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</si>
  <si>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</si>
  <si>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</si>
  <si>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</si>
  <si>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</si>
  <si>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</si>
  <si>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</si>
  <si>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</si>
  <si>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</si>
  <si>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</si>
  <si>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</si>
  <si>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</si>
  <si>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</si>
  <si>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</si>
  <si>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</si>
  <si>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</si>
  <si>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</si>
  <si>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</si>
  <si>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</si>
  <si>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</si>
  <si>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</si>
  <si>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</si>
  <si>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</si>
  <si>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</si>
  <si>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</si>
  <si>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</si>
  <si>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</si>
  <si>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</si>
  <si>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</si>
  <si>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</si>
  <si>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</si>
  <si>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</si>
  <si>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</si>
  <si>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</si>
  <si>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</si>
  <si>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</si>
  <si>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</si>
  <si>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</si>
  <si>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</si>
  <si>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</si>
  <si>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</si>
  <si>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</si>
  <si>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</si>
  <si>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</si>
  <si>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</si>
  <si>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</si>
  <si>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</si>
  <si>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</si>
  <si>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</si>
  <si>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</si>
  <si>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</si>
  <si>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</si>
  <si>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</si>
  <si>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</si>
  <si>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</si>
  <si>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</si>
  <si>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</si>
  <si>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</si>
  <si>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</si>
  <si>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</si>
  <si>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</si>
  <si>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</si>
  <si>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</si>
  <si>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</si>
  <si>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</si>
  <si>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</si>
  <si>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</si>
  <si>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</si>
  <si>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</si>
  <si>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</si>
  <si>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</si>
  <si>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</si>
  <si>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</si>
  <si>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</si>
  <si>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</si>
  <si>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</si>
  <si>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</si>
  <si>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</si>
  <si>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</si>
  <si>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</si>
  <si>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</si>
  <si>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</si>
  <si>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</si>
  <si>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</si>
  <si>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</si>
  <si>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</si>
  <si>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</si>
  <si>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</si>
  <si>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</si>
  <si>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</si>
  <si>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</si>
  <si>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</si>
  <si>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</si>
  <si>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</si>
  <si>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</si>
  <si>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</si>
  <si>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</si>
  <si>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</si>
  <si>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</si>
  <si>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</si>
  <si>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</si>
  <si>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</si>
  <si>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</si>
  <si>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</si>
  <si>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</si>
  <si>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</si>
  <si>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</si>
  <si>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</si>
  <si>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</si>
  <si>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</si>
  <si>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</si>
  <si>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</si>
  <si>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</si>
  <si>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</si>
  <si>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</si>
  <si>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</si>
  <si>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</si>
  <si>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</si>
  <si>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</si>
  <si>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</si>
  <si>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</si>
  <si>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</si>
  <si>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</si>
  <si>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</si>
  <si>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</si>
  <si>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</si>
  <si>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</si>
  <si>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</si>
  <si>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</si>
  <si>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</si>
  <si>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</si>
  <si>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</si>
  <si>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</si>
  <si>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</si>
  <si>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</si>
  <si>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</si>
  <si>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</si>
  <si>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</si>
  <si>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</si>
  <si>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</si>
  <si>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</si>
  <si>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</si>
  <si>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</si>
  <si>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</si>
  <si>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</si>
  <si>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</si>
  <si>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</si>
  <si>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</si>
  <si>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</si>
  <si>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</si>
  <si>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</si>
  <si>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</si>
  <si>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</si>
  <si>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</si>
  <si>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</si>
  <si>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</si>
  <si>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</si>
  <si>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</si>
  <si>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</si>
  <si>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</si>
  <si>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</si>
  <si>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</si>
  <si>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</si>
  <si>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</si>
  <si>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</si>
  <si>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</si>
  <si>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</si>
  <si>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</si>
  <si>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</si>
  <si>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</si>
  <si>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</si>
  <si>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</si>
  <si>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</si>
  <si>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</si>
  <si>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</si>
  <si>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</si>
  <si>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</si>
  <si>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</si>
  <si>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</si>
  <si>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</si>
  <si>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</si>
  <si>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</si>
  <si>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</si>
  <si>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</si>
  <si>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</si>
  <si>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</si>
  <si>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</si>
  <si>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</si>
  <si>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</si>
  <si>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</si>
  <si>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</si>
  <si>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</si>
  <si>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</si>
  <si>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</si>
  <si>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</si>
  <si>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</si>
  <si>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</si>
  <si>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</si>
  <si>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</si>
  <si>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</si>
  <si>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</si>
  <si>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</si>
  <si>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</si>
  <si>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</si>
  <si>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</si>
  <si>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</si>
  <si>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</si>
  <si>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</si>
  <si>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</si>
  <si>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</si>
  <si>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</si>
  <si>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</si>
  <si>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</si>
  <si>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</si>
  <si>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</si>
  <si>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</si>
  <si>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</si>
  <si>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</si>
  <si>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</si>
  <si>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</si>
  <si>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</si>
  <si>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</si>
  <si>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</si>
  <si>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</si>
  <si>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</si>
  <si>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</si>
  <si>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</si>
  <si>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</si>
  <si>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</si>
  <si>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</si>
  <si>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</si>
  <si>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</si>
  <si>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</si>
  <si>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</si>
  <si>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</si>
  <si>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</si>
  <si>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</si>
  <si>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</si>
  <si>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</si>
  <si>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</si>
  <si>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</si>
  <si>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</si>
  <si>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</si>
  <si>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</si>
  <si>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</si>
  <si>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</si>
  <si>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</si>
  <si>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</si>
  <si>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</si>
  <si>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</si>
  <si>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</si>
  <si>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</si>
  <si>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</si>
  <si>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</si>
  <si>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</si>
  <si>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</si>
  <si>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</si>
  <si>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</si>
  <si>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</si>
  <si>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</si>
  <si>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</si>
  <si>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</si>
  <si>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</si>
  <si>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</si>
  <si>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</si>
  <si>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</si>
  <si>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</si>
  <si>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</si>
  <si>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</si>
  <si>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</si>
  <si>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</si>
  <si>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</si>
  <si>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</si>
  <si>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</si>
  <si>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</si>
  <si>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</si>
  <si>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</si>
  <si>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</si>
  <si>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</si>
  <si>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</si>
  <si>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</si>
  <si>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</si>
  <si>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</si>
  <si>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</si>
  <si>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</si>
  <si>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</si>
  <si>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</si>
  <si>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</si>
  <si>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</si>
  <si>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</si>
  <si>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</si>
  <si>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</si>
  <si>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</si>
  <si>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</si>
  <si>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</si>
  <si>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</si>
  <si>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</si>
  <si>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</si>
  <si>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</si>
  <si>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</si>
  <si>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</si>
  <si>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</si>
  <si>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</si>
  <si>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</si>
  <si>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</si>
  <si>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</si>
  <si>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</si>
  <si>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</si>
  <si>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</si>
  <si>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</si>
  <si>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</si>
  <si>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</si>
  <si>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</si>
  <si>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</si>
  <si>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</si>
  <si>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</si>
  <si>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</si>
  <si>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</si>
  <si>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</si>
  <si>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</si>
  <si>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</si>
  <si>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</si>
  <si>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</si>
  <si>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</si>
  <si>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</si>
  <si>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</si>
  <si>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</si>
  <si>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</si>
  <si>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</si>
  <si>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</si>
  <si>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</si>
  <si>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</si>
  <si>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</si>
  <si>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</si>
  <si>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</si>
  <si>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</si>
  <si>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</si>
  <si>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</si>
  <si>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</si>
  <si>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</si>
  <si>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</si>
  <si>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</si>
  <si>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</si>
  <si>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</si>
  <si>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</si>
  <si>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</si>
  <si>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</si>
  <si>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</si>
  <si>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</si>
  <si>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</si>
  <si>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</si>
  <si>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</si>
  <si>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</si>
  <si>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</si>
  <si>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</si>
  <si>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</si>
  <si>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</si>
  <si>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</si>
  <si>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</si>
  <si>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</si>
  <si>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</si>
  <si>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</si>
  <si>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</si>
  <si>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</si>
  <si>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</si>
  <si>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</si>
  <si>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</si>
  <si>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</si>
  <si>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</si>
  <si>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</si>
  <si>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</si>
  <si>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</si>
  <si>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</si>
  <si>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</si>
  <si>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</si>
  <si>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</si>
  <si>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</si>
  <si>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</si>
  <si>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</si>
  <si>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</si>
  <si>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</si>
  <si>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</si>
  <si>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</si>
  <si>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</si>
  <si>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</si>
  <si>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</si>
  <si>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</si>
  <si>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</si>
  <si>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</si>
  <si>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</si>
  <si>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</si>
  <si>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</si>
  <si>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</si>
  <si>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</si>
  <si>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</si>
  <si>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</si>
  <si>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</si>
  <si>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</si>
  <si>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</si>
  <si>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</si>
  <si>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</si>
  <si>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</si>
  <si>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</si>
  <si>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</si>
  <si>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</si>
  <si>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</si>
  <si>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</si>
  <si>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</si>
  <si>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</si>
  <si>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</si>
  <si>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</si>
  <si>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</si>
  <si>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</si>
  <si>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</si>
  <si>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</si>
  <si>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</si>
  <si>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</si>
  <si>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</si>
  <si>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</si>
  <si>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</si>
  <si>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</si>
  <si>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</si>
  <si>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</si>
  <si>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</si>
  <si>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</si>
  <si>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</si>
  <si>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</si>
  <si>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</si>
  <si>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</si>
  <si>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</si>
  <si>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</si>
  <si>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</si>
  <si>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</si>
  <si>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</si>
  <si>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</si>
  <si>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</si>
  <si>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</si>
  <si>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</si>
  <si>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</si>
  <si>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</si>
  <si>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</si>
  <si>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</si>
  <si>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</si>
  <si>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</si>
  <si>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</si>
  <si>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</si>
  <si>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</si>
  <si>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</si>
  <si>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</si>
  <si>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</si>
  <si>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</si>
  <si>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</si>
  <si>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</si>
  <si>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</si>
  <si>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</si>
  <si>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</si>
  <si>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</si>
  <si>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</si>
  <si>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</si>
  <si>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</si>
  <si>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</si>
  <si>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</si>
  <si>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</si>
  <si>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</si>
  <si>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</si>
  <si>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</si>
  <si>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</si>
  <si>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</si>
  <si>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</si>
  <si>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</si>
  <si>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</si>
  <si>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</si>
  <si>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</si>
  <si>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</si>
  <si>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</si>
  <si>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</si>
  <si>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</si>
  <si>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</si>
  <si>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</si>
  <si>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</si>
  <si>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</si>
  <si>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</si>
  <si>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</si>
  <si>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</si>
  <si>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</si>
  <si>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</si>
  <si>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</si>
  <si>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</si>
  <si>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</si>
  <si>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</si>
  <si>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</si>
  <si>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</si>
  <si>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</si>
  <si>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</si>
  <si>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</si>
  <si>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</si>
  <si>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</si>
  <si>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</si>
  <si>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</si>
  <si>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</si>
  <si>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</si>
  <si>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</si>
  <si>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</si>
  <si>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</si>
  <si>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</si>
  <si>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</si>
  <si>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</si>
  <si>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</si>
  <si>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</si>
  <si>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</si>
  <si>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</si>
  <si>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</si>
  <si>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</si>
  <si>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</si>
  <si>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</si>
  <si>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</si>
  <si>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</si>
  <si>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</si>
  <si>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</si>
  <si>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</si>
  <si>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</si>
  <si>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</si>
  <si>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</si>
  <si>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</si>
  <si>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</si>
  <si>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</si>
  <si>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</si>
  <si>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</si>
  <si>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</si>
  <si>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</si>
  <si>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</si>
  <si>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</si>
  <si>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</si>
  <si>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</si>
  <si>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</si>
  <si>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</si>
  <si>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</si>
  <si>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</si>
  <si>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</si>
  <si>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</si>
  <si>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</si>
  <si>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</si>
  <si>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</si>
  <si>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</si>
  <si>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</si>
  <si>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</si>
  <si>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</si>
  <si>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</si>
  <si>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</si>
  <si>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</si>
  <si>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</si>
  <si>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</si>
  <si>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</si>
  <si>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</si>
  <si>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</si>
  <si>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</si>
  <si>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</si>
  <si>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</si>
  <si>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</si>
  <si>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</si>
  <si>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</si>
  <si>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</si>
  <si>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</si>
  <si>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</si>
  <si>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</si>
  <si>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</si>
  <si>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</si>
  <si>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</si>
  <si>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</si>
  <si>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</si>
  <si>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</si>
  <si>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</si>
  <si>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</si>
  <si>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</si>
  <si>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</si>
  <si>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</si>
  <si>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</si>
  <si>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</si>
  <si>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</si>
  <si>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</si>
  <si>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</si>
  <si>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</si>
  <si>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</si>
  <si>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</si>
  <si>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</si>
  <si>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</si>
  <si>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</si>
  <si>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</si>
  <si>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</si>
  <si>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</si>
  <si>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</si>
  <si>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</si>
  <si>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</si>
  <si>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</si>
  <si>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</si>
  <si>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</si>
  <si>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</si>
  <si>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</si>
  <si>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</si>
  <si>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</si>
  <si>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</si>
  <si>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</si>
  <si>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</si>
  <si>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</si>
  <si>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</si>
  <si>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</si>
  <si>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</si>
  <si>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</si>
  <si>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</si>
  <si>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</si>
  <si>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</si>
  <si>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</si>
  <si>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</si>
  <si>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</si>
  <si>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</si>
  <si>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</si>
  <si>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</si>
  <si>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</si>
  <si>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</si>
  <si>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</si>
  <si>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</si>
  <si>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</si>
  <si>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</si>
  <si>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</si>
  <si>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</si>
  <si>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</si>
  <si>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</si>
  <si>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</si>
  <si>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</si>
  <si>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</si>
  <si>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</si>
  <si>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</si>
  <si>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</si>
  <si>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</si>
  <si>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</si>
  <si>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</si>
  <si>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</si>
  <si>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</si>
  <si>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</si>
  <si>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</si>
  <si>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</si>
  <si>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</si>
  <si>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</si>
  <si>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</si>
  <si>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</si>
  <si>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</si>
  <si>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</si>
  <si>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</si>
  <si>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</si>
  <si>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</si>
  <si>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</si>
  <si>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</si>
  <si>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</si>
  <si>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</si>
  <si>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</si>
  <si>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</si>
  <si>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</si>
  <si>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</si>
  <si>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</si>
  <si>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</si>
  <si>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</si>
  <si>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</si>
  <si>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</si>
  <si>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</si>
  <si>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</si>
  <si>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</si>
  <si>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</si>
  <si>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</si>
  <si>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</si>
  <si>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</si>
  <si>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</si>
  <si>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</si>
  <si>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</si>
  <si>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</si>
  <si>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</si>
  <si>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</si>
  <si>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</si>
  <si>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</si>
  <si>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</si>
  <si>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</si>
  <si>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</si>
  <si>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</si>
  <si>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</si>
  <si>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</si>
  <si>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</si>
  <si>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</si>
  <si>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</si>
  <si>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</si>
  <si>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</si>
  <si>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</si>
  <si>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</si>
  <si>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</si>
  <si>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</si>
  <si>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</si>
  <si>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</si>
  <si>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</si>
  <si>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</si>
  <si>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</si>
  <si>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</si>
  <si>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</si>
  <si>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</si>
  <si>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</si>
  <si>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</si>
  <si>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</si>
  <si>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</si>
  <si>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</si>
  <si>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</si>
  <si>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</si>
  <si>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</si>
  <si>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</si>
  <si>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</si>
  <si>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</si>
  <si>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</si>
  <si>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</si>
  <si>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</si>
  <si>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</si>
  <si>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</si>
  <si>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</si>
  <si>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</si>
  <si>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</si>
  <si>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</si>
  <si>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</si>
  <si>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</si>
  <si>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</si>
  <si>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</si>
  <si>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</si>
  <si>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</si>
  <si>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</si>
  <si>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</si>
  <si>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</si>
  <si>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</si>
  <si>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</si>
  <si>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</si>
  <si>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</si>
  <si>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</si>
  <si>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</si>
  <si>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</si>
  <si>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</si>
  <si>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</si>
  <si>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</si>
  <si>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</si>
  <si>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</si>
  <si>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</si>
  <si>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</si>
  <si>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</si>
  <si>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</si>
  <si>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</si>
  <si>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</si>
  <si>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</si>
  <si>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</si>
  <si>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</si>
  <si>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</si>
  <si>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</si>
  <si>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</si>
  <si>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</si>
  <si>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</si>
  <si>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</si>
  <si>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</si>
  <si>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</si>
  <si>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</si>
  <si>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</si>
  <si>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</si>
  <si>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</si>
  <si>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</si>
  <si>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</si>
  <si>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</si>
  <si>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</si>
  <si>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</si>
  <si>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</si>
  <si>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</si>
  <si>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</si>
  <si>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</si>
  <si>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</si>
  <si>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</si>
  <si>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</si>
  <si>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</si>
  <si>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</si>
  <si>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</si>
  <si>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</si>
  <si>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</si>
  <si>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</si>
  <si>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</si>
  <si>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</si>
  <si>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</si>
  <si>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</si>
  <si>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</si>
  <si>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</si>
  <si>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</si>
  <si>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</si>
  <si>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</si>
  <si>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</si>
  <si>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</si>
  <si>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</si>
  <si>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</si>
  <si>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</si>
  <si>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</si>
  <si>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</si>
  <si>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</si>
  <si>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</si>
  <si>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</si>
  <si>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</si>
  <si>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</si>
  <si>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</si>
  <si>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</si>
  <si>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</si>
  <si>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</si>
  <si>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</si>
  <si>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</si>
  <si>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</si>
  <si>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</si>
  <si>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</si>
  <si>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</si>
  <si>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</si>
  <si>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</si>
  <si>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</si>
  <si>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</si>
  <si>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</si>
  <si>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</si>
  <si>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</si>
  <si>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</si>
  <si>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</si>
  <si>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</si>
  <si>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</si>
  <si>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</si>
  <si>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</si>
  <si>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</si>
  <si>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</si>
  <si>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</si>
  <si>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</si>
  <si>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</si>
  <si>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</si>
  <si>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</si>
  <si>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</si>
  <si>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</si>
  <si>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</si>
  <si>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</si>
  <si>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</si>
  <si>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</si>
  <si>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</si>
  <si>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</si>
  <si>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</si>
  <si>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</si>
  <si>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</si>
  <si>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</si>
  <si>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</si>
  <si>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</si>
  <si>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</si>
  <si>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</si>
  <si>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</si>
  <si>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</si>
  <si>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</si>
  <si>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</si>
  <si>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</si>
  <si>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</si>
  <si>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</si>
  <si>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</si>
  <si>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</si>
  <si>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</si>
  <si>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</si>
  <si>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</si>
  <si>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</si>
  <si>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</si>
  <si>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</si>
  <si>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</si>
  <si>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</si>
  <si>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</si>
  <si>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</si>
  <si>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</si>
  <si>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</si>
  <si>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</si>
  <si>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</si>
  <si>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</si>
  <si>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</si>
  <si>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</si>
  <si>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</si>
  <si>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</si>
  <si>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</si>
  <si>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</si>
  <si>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</si>
  <si>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</si>
  <si>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</si>
  <si>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</si>
  <si>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</si>
  <si>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</si>
  <si>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</si>
  <si>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</si>
  <si>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</si>
  <si>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</si>
  <si>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</si>
  <si>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</si>
  <si>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</si>
  <si>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</si>
  <si>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</si>
  <si>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</si>
  <si>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</si>
  <si>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</si>
  <si>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</si>
  <si>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</si>
  <si>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</si>
  <si>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</si>
  <si>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</si>
  <si>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</si>
  <si>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</si>
  <si>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</si>
  <si>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</si>
  <si>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</si>
  <si>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</si>
  <si>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</si>
  <si>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</si>
  <si>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</si>
  <si>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</si>
  <si>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</si>
  <si>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</si>
  <si>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</si>
  <si>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</si>
  <si>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</si>
  <si>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</si>
  <si>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</si>
  <si>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</si>
  <si>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</si>
  <si>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</si>
  <si>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</si>
  <si>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</si>
  <si>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</si>
  <si>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</si>
  <si>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</si>
  <si>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</si>
  <si>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</si>
  <si>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</si>
  <si>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</si>
  <si>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</si>
  <si>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</si>
  <si>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</si>
  <si>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</si>
  <si>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</si>
  <si>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</si>
  <si>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</si>
  <si>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</si>
  <si>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</si>
  <si>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</si>
  <si>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</si>
  <si>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</si>
  <si>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</si>
  <si>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</si>
  <si>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</si>
  <si>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</si>
  <si>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</si>
  <si>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</si>
  <si>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</si>
  <si>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</si>
  <si>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</si>
  <si>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</si>
  <si>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</si>
  <si>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</si>
  <si>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</si>
  <si>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</si>
  <si>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</si>
  <si>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</si>
  <si>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</si>
  <si>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</si>
  <si>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</si>
  <si>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</si>
  <si>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</si>
  <si>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</si>
  <si>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</si>
  <si>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</si>
  <si>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</si>
  <si>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</si>
  <si>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</si>
  <si>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</si>
  <si>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</si>
  <si>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</si>
  <si>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</si>
  <si>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</si>
  <si>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</si>
  <si>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</si>
  <si>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</si>
  <si>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</si>
  <si>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</si>
  <si>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</si>
  <si>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</si>
  <si>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</si>
  <si>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</si>
  <si>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</si>
  <si>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</si>
  <si>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</si>
  <si>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</si>
  <si>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</si>
  <si>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</si>
  <si>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</si>
  <si>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</si>
  <si>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</si>
  <si>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</si>
  <si>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</si>
  <si>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</si>
  <si>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</si>
  <si>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</si>
  <si>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</si>
  <si>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</si>
  <si>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</si>
  <si>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</si>
  <si>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</si>
  <si>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</si>
  <si>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</si>
  <si>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</si>
  <si>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</si>
  <si>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</si>
  <si>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</si>
  <si>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</si>
  <si>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</si>
  <si>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</si>
  <si>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</si>
  <si>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</si>
  <si>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</si>
  <si>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</si>
  <si>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</si>
  <si>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</si>
  <si>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</si>
  <si>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</si>
  <si>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</si>
  <si>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</si>
  <si>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</si>
  <si>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</si>
  <si>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</si>
  <si>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</si>
  <si>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</si>
  <si>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</si>
  <si>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</si>
  <si>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</si>
  <si>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</si>
  <si>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</si>
  <si>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</si>
  <si>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</si>
  <si>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</si>
  <si>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</si>
  <si>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</si>
  <si>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</si>
  <si>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</si>
  <si>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</si>
  <si>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</si>
  <si>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</si>
  <si>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</si>
  <si>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</si>
  <si>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</si>
  <si>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</si>
  <si>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</si>
  <si>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</si>
  <si>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</si>
  <si>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</si>
  <si>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</si>
  <si>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</si>
  <si>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</si>
  <si>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</si>
  <si>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</si>
  <si>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</si>
  <si>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</si>
  <si>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</si>
  <si>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</si>
  <si>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</si>
  <si>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</si>
  <si>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</si>
  <si>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</si>
  <si>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</si>
  <si>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</si>
  <si>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</si>
  <si>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</si>
  <si>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</si>
  <si>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</si>
  <si>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</si>
  <si>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</si>
  <si>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</si>
  <si>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</si>
  <si>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</si>
  <si>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</si>
  <si>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</si>
  <si>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</si>
  <si>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</si>
  <si>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</si>
  <si>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</si>
  <si>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</si>
  <si>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</si>
  <si>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</si>
  <si>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</si>
  <si>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</si>
  <si>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</si>
  <si>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</si>
  <si>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</si>
  <si>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</si>
  <si>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</si>
  <si>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</si>
  <si>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</si>
  <si>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</si>
  <si>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</si>
  <si>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</si>
  <si>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</si>
  <si>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</si>
  <si>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</si>
  <si>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</si>
  <si>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</si>
  <si>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</si>
  <si>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</si>
  <si>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</si>
  <si>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</si>
  <si>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</si>
  <si>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</si>
  <si>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</si>
  <si>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</si>
  <si>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</si>
  <si>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</si>
  <si>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</si>
  <si>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</si>
  <si>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</si>
  <si>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</si>
  <si>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</si>
  <si>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</si>
  <si>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</si>
  <si>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</si>
  <si>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</si>
  <si>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</si>
  <si>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</si>
  <si>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</si>
  <si>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</si>
  <si>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</si>
  <si>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</si>
  <si>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</si>
  <si>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</si>
  <si>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</si>
  <si>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</si>
  <si>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</si>
  <si>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</si>
  <si>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</si>
  <si>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</si>
  <si>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</si>
  <si>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</si>
  <si>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</si>
  <si>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</si>
  <si>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</si>
  <si>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</si>
  <si>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</si>
  <si>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</si>
  <si>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</si>
  <si>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</si>
  <si>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</si>
  <si>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</si>
  <si>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</si>
  <si>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</si>
  <si>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</si>
  <si>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</si>
  <si>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</si>
  <si>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</si>
  <si>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</si>
  <si>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</si>
  <si>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</si>
  <si>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</si>
  <si>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</si>
  <si>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</si>
  <si>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</si>
  <si>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</si>
  <si>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</si>
  <si>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</si>
  <si>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</si>
  <si>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</si>
  <si>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</si>
  <si>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</si>
  <si>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</si>
  <si>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</si>
  <si>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</si>
  <si>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</si>
  <si>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</si>
  <si>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</si>
  <si>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</si>
  <si>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</si>
  <si>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</si>
  <si>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</si>
  <si>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</si>
  <si>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</si>
  <si>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</si>
  <si>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</si>
  <si>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</si>
  <si>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</si>
  <si>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</si>
  <si>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</si>
  <si>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</si>
  <si>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</si>
  <si>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</si>
  <si>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</si>
  <si>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</si>
  <si>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</si>
  <si>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</si>
  <si>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</si>
  <si>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</si>
  <si>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</si>
  <si>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</si>
  <si>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</si>
  <si>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</si>
  <si>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</si>
  <si>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</si>
  <si>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</si>
  <si>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</si>
  <si>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</si>
  <si>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</si>
  <si>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</si>
  <si>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</si>
  <si>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</si>
  <si>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</si>
  <si>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</si>
  <si>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</si>
  <si>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</si>
  <si>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</si>
  <si>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</si>
  <si>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</si>
  <si>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</si>
  <si>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</si>
  <si>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</si>
  <si>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</si>
  <si>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</si>
  <si>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</si>
  <si>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</si>
  <si>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</si>
  <si>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</si>
  <si>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</si>
  <si>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</si>
  <si>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</si>
  <si>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</si>
  <si>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</si>
  <si>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</si>
  <si>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</si>
  <si>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</si>
  <si>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</si>
  <si>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</si>
  <si>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</si>
  <si>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</si>
  <si>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</si>
  <si>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</si>
  <si>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</si>
  <si>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</si>
  <si>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</si>
  <si>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</si>
  <si>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</si>
  <si>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</si>
  <si>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</si>
  <si>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</si>
  <si>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</si>
  <si>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</si>
  <si>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</si>
  <si>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</si>
  <si>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</si>
  <si>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</si>
  <si>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</si>
  <si>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</si>
  <si>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</si>
  <si>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</si>
  <si>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</si>
  <si>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</si>
  <si>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</si>
  <si>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</si>
  <si>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</si>
  <si>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</si>
  <si>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</si>
  <si>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</si>
  <si>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</si>
  <si>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</si>
  <si>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</si>
  <si>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</si>
  <si>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</si>
  <si>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</si>
  <si>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</si>
  <si>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</si>
  <si>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</si>
  <si>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</si>
  <si>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</si>
  <si>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</si>
  <si>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</si>
  <si>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</si>
  <si>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</si>
  <si>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</si>
  <si>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</si>
  <si>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</si>
  <si>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</si>
  <si>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</si>
  <si>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</si>
  <si>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</si>
  <si>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</si>
  <si>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</si>
  <si>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</si>
  <si>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</si>
  <si>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</si>
  <si>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</si>
  <si>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</si>
  <si>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</si>
  <si>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</si>
  <si>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</si>
  <si>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</si>
  <si>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</si>
  <si>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</si>
  <si>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</si>
  <si>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</si>
  <si>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</si>
  <si>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</si>
  <si>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</si>
  <si>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</si>
  <si>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</si>
  <si>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</si>
  <si>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</si>
  <si>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</si>
  <si>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</si>
  <si>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</si>
  <si>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</si>
  <si>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</si>
  <si>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</si>
  <si>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</si>
  <si>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</si>
  <si>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</si>
  <si>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</si>
  <si>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</si>
  <si>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</si>
  <si>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</si>
  <si>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</si>
  <si>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</si>
  <si>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</si>
  <si>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</si>
  <si>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</si>
  <si>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</si>
  <si>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</si>
  <si>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</si>
  <si>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</si>
  <si>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</si>
  <si>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</si>
  <si>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</si>
  <si>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</si>
  <si>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</si>
  <si>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</si>
  <si>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</si>
  <si>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</si>
  <si>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</si>
  <si>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</si>
  <si>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</si>
  <si>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</si>
  <si>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</si>
  <si>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</si>
  <si>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</si>
  <si>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</si>
  <si>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</si>
  <si>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</si>
  <si>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</si>
  <si>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</si>
  <si>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</si>
  <si>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</si>
  <si>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</si>
  <si>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</si>
  <si>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</si>
  <si>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</si>
  <si>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</si>
  <si>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</si>
  <si>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</si>
  <si>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</si>
  <si>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</si>
  <si>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</si>
  <si>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</si>
  <si>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</si>
  <si>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</si>
  <si>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</si>
  <si>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</si>
  <si>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</si>
  <si>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</si>
  <si>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</si>
  <si>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</si>
  <si>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</si>
  <si>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</si>
  <si>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</si>
  <si>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</si>
  <si>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</si>
  <si>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</si>
  <si>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</si>
  <si>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</si>
  <si>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</si>
  <si>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</si>
  <si>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</si>
  <si>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</si>
  <si>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</si>
  <si>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</si>
  <si>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</si>
  <si>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</si>
  <si>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</si>
  <si>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</si>
  <si>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</si>
  <si>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</si>
  <si>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</si>
  <si>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</si>
  <si>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</si>
  <si>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</si>
  <si>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</si>
  <si>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</si>
  <si>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</si>
  <si>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</si>
  <si>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</si>
  <si>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</si>
  <si>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</si>
  <si>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</si>
  <si>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</si>
  <si>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</si>
  <si>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</si>
  <si>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</si>
  <si>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</si>
  <si>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</si>
  <si>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</si>
  <si>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</si>
  <si>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</si>
  <si>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</si>
  <si>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</si>
  <si>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</si>
  <si>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</si>
  <si>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</si>
  <si>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</si>
  <si>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</si>
  <si>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</si>
  <si>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</si>
  <si>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</si>
  <si>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</si>
  <si>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</si>
  <si>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</si>
  <si>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</si>
  <si>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</si>
  <si>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</si>
  <si>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</si>
  <si>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</si>
  <si>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</si>
  <si>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</si>
  <si>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</si>
  <si>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</si>
  <si>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</si>
  <si>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</si>
  <si>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</si>
  <si>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</si>
  <si>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</si>
  <si>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</si>
  <si>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</si>
  <si>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</si>
  <si>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</si>
  <si>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</si>
  <si>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</si>
  <si>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</si>
  <si>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</si>
  <si>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</si>
  <si>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</si>
  <si>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</si>
  <si>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</si>
  <si>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</si>
  <si>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</si>
  <si>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</si>
  <si>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</si>
  <si>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</si>
  <si>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</si>
  <si>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</si>
  <si>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</si>
  <si>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</si>
  <si>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</si>
  <si>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</si>
  <si>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</si>
  <si>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</si>
  <si>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</si>
  <si>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</si>
  <si>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</si>
  <si>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</si>
  <si>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</si>
  <si>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</si>
  <si>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</si>
  <si>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</si>
  <si>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</si>
  <si>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</si>
  <si>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</si>
  <si>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</si>
  <si>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</si>
  <si>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</si>
  <si>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</si>
  <si>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</si>
  <si>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</si>
  <si>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</si>
  <si>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</si>
  <si>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</si>
  <si>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</si>
  <si>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</si>
  <si>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</si>
  <si>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</si>
  <si>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</si>
  <si>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</si>
  <si>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</si>
  <si>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</si>
  <si>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</si>
  <si>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</si>
  <si>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</si>
  <si>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</si>
  <si>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</si>
  <si>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</si>
  <si>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</si>
  <si>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</si>
  <si>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</si>
  <si>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</si>
  <si>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</si>
  <si>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</si>
  <si>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</si>
  <si>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</si>
  <si>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</si>
  <si>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</si>
  <si>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</si>
  <si>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</si>
  <si>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</si>
  <si>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</si>
  <si>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</si>
  <si>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</si>
  <si>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</si>
  <si>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</si>
  <si>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</si>
  <si>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</si>
  <si>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</si>
  <si>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</si>
  <si>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</si>
  <si>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</si>
  <si>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</si>
  <si>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</si>
  <si>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</si>
  <si>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</si>
  <si>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</si>
  <si>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</si>
  <si>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</si>
  <si>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</si>
  <si>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</si>
  <si>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</si>
  <si>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</si>
  <si>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</si>
  <si>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</si>
  <si>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</si>
  <si>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</si>
  <si>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</si>
  <si>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</si>
  <si>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</si>
  <si>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</si>
  <si>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</si>
  <si>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</si>
  <si>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</si>
  <si>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</si>
  <si>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</si>
  <si>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</si>
  <si>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</si>
  <si>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</si>
  <si>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</si>
  <si>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</si>
  <si>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</si>
  <si>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</si>
  <si>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</si>
  <si>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</si>
  <si>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</si>
  <si>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</si>
  <si>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</si>
  <si>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</si>
  <si>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</si>
  <si>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</si>
  <si>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</si>
  <si>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</si>
  <si>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</si>
  <si>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</si>
  <si>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</si>
  <si>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</si>
  <si>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</si>
  <si>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</si>
  <si>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</si>
  <si>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</si>
  <si>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</si>
  <si>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</si>
  <si>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</si>
  <si>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</si>
  <si>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</si>
  <si>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</si>
  <si>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</si>
  <si>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</si>
  <si>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</si>
  <si>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</si>
  <si>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</si>
  <si>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</si>
  <si>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</si>
  <si>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</si>
  <si>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</si>
  <si>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</si>
  <si>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</si>
  <si>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</si>
  <si>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</si>
  <si>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</si>
  <si>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</si>
  <si>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</si>
  <si>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</si>
  <si>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</si>
  <si>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</si>
  <si>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</si>
  <si>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</si>
  <si>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</si>
  <si>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</si>
  <si>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</si>
  <si>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</si>
  <si>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</si>
  <si>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</si>
  <si>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</si>
  <si>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</si>
  <si>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</si>
  <si>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</si>
  <si>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</si>
  <si>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</si>
  <si>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</si>
  <si>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</si>
  <si>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</si>
  <si>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</si>
  <si>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</si>
  <si>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</si>
  <si>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</si>
  <si>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</si>
  <si>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</si>
  <si>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</si>
  <si>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</si>
  <si>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</si>
  <si>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</si>
  <si>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</si>
  <si>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</si>
  <si>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</si>
  <si>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</si>
  <si>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</si>
  <si>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</si>
  <si>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</si>
  <si>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</si>
  <si>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</si>
  <si>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</si>
  <si>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</si>
  <si>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</si>
  <si>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</si>
  <si>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</si>
  <si>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</si>
  <si>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</si>
  <si>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</si>
  <si>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</si>
  <si>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</si>
  <si>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</si>
  <si>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</si>
  <si>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</si>
  <si>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</si>
  <si>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</si>
  <si>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</si>
  <si>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</si>
  <si>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</si>
  <si>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</si>
  <si>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</si>
  <si>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</si>
  <si>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</si>
  <si>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</si>
  <si>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</si>
  <si>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</si>
  <si>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</si>
  <si>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</si>
  <si>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</si>
  <si>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</si>
  <si>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</si>
  <si>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</si>
  <si>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</si>
  <si>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</si>
  <si>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</si>
  <si>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</si>
  <si>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</si>
  <si>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</si>
  <si>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</si>
  <si>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</si>
  <si>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</si>
  <si>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</si>
  <si>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</si>
  <si>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</si>
  <si>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</si>
  <si>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</si>
  <si>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</si>
  <si>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</si>
  <si>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</si>
  <si>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</si>
  <si>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</si>
  <si>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</si>
  <si>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</si>
  <si>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</si>
  <si>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</si>
  <si>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</si>
  <si>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</si>
  <si>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</si>
  <si>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</si>
  <si>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</si>
  <si>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</si>
  <si>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</si>
  <si>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</si>
  <si>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</si>
  <si>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</si>
  <si>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</si>
  <si>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</si>
  <si>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</si>
  <si>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</si>
  <si>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</si>
  <si>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</si>
  <si>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</si>
  <si>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</si>
  <si>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</si>
  <si>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</si>
  <si>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</si>
  <si>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</si>
  <si>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</si>
  <si>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</si>
  <si>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</si>
  <si>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</si>
  <si>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</si>
  <si>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</si>
  <si>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</si>
  <si>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</si>
  <si>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</si>
  <si>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</si>
  <si>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</si>
  <si>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</si>
  <si>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</si>
  <si>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</si>
  <si>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</si>
  <si>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</si>
  <si>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</si>
  <si>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</si>
  <si>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</si>
  <si>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</si>
  <si>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</si>
  <si>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</si>
  <si>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</si>
  <si>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</si>
  <si>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</si>
  <si>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</si>
  <si>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</si>
  <si>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</si>
  <si>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</si>
  <si>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</si>
  <si>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</si>
  <si>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</si>
  <si>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</si>
  <si>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</si>
  <si>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</si>
  <si>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</si>
  <si>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</si>
  <si>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</si>
  <si>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</si>
  <si>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</si>
  <si>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</si>
  <si>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</si>
  <si>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</si>
  <si>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</si>
  <si>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</si>
  <si>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</si>
  <si>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</si>
  <si>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</si>
  <si>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</si>
  <si>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</si>
  <si>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</si>
  <si>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</si>
  <si>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</si>
  <si>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</si>
  <si>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</si>
  <si>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</si>
  <si>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</si>
  <si>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</si>
  <si>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</si>
  <si>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</si>
  <si>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</si>
  <si>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</si>
  <si>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</si>
  <si>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</si>
  <si>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</si>
  <si>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</si>
  <si>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</si>
  <si>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</si>
  <si>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</si>
  <si>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</si>
  <si>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</si>
  <si>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</si>
  <si>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</si>
  <si>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</si>
  <si>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</si>
  <si>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</si>
  <si>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</si>
  <si>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</si>
  <si>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</si>
  <si>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</si>
  <si>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</si>
  <si>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</si>
  <si>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</si>
  <si>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</si>
  <si>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</si>
  <si>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</si>
  <si>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</si>
  <si>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</si>
  <si>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</si>
  <si>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</si>
  <si>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</si>
  <si>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</si>
  <si>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</si>
  <si>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</si>
  <si>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</si>
  <si>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</si>
  <si>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</si>
  <si>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</si>
  <si>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</si>
  <si>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</si>
  <si>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</si>
  <si>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</si>
  <si>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</si>
  <si>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</si>
  <si>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</si>
  <si>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</si>
  <si>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</si>
  <si>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</si>
  <si>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</si>
  <si>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</si>
  <si>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</si>
  <si>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</si>
  <si>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</si>
  <si>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</si>
  <si>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</si>
  <si>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</si>
  <si>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</si>
  <si>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</si>
  <si>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</si>
  <si>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</si>
  <si>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</si>
  <si>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</si>
  <si>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</si>
  <si>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</si>
  <si>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</si>
  <si>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</si>
  <si>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</si>
  <si>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</si>
  <si>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</si>
  <si>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</si>
  <si>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</si>
  <si>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</si>
  <si>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</si>
  <si>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</si>
  <si>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</si>
  <si>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</si>
  <si>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</si>
  <si>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</si>
  <si>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</si>
  <si>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</si>
  <si>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</si>
  <si>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</si>
  <si>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</si>
  <si>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</si>
  <si>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</si>
  <si>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</si>
  <si>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</si>
  <si>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</si>
  <si>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</si>
  <si>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</si>
  <si>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</si>
  <si>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</si>
  <si>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</si>
  <si>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</si>
  <si>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</si>
  <si>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</si>
  <si>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</si>
  <si>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</si>
  <si>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</si>
  <si>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</si>
  <si>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</si>
  <si>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</si>
  <si>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</si>
  <si>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</si>
  <si>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</si>
  <si>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</si>
  <si>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</si>
  <si>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</si>
  <si>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</si>
  <si>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</si>
  <si>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</si>
  <si>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</si>
  <si>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</si>
  <si>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</si>
  <si>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</si>
  <si>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</si>
  <si>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</si>
  <si>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</si>
  <si>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</si>
  <si>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</si>
  <si>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</si>
  <si>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</si>
  <si>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</si>
  <si>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</si>
  <si>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</si>
  <si>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</si>
  <si>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</si>
  <si>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</si>
  <si>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</si>
  <si>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</si>
  <si>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</si>
  <si>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</si>
  <si>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</si>
  <si>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</si>
  <si>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</si>
  <si>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</si>
  <si>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</si>
  <si>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</si>
  <si>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</si>
  <si>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</si>
  <si>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</si>
  <si>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</si>
  <si>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</si>
  <si>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</si>
  <si>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</si>
  <si>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</si>
  <si>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</si>
  <si>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</si>
  <si>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</si>
  <si>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</si>
  <si>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</si>
  <si>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</si>
  <si>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</si>
  <si>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</si>
  <si>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</si>
  <si>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</si>
  <si>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</si>
  <si>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</si>
  <si>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</si>
  <si>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</si>
  <si>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</si>
  <si>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</si>
  <si>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</si>
  <si>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</si>
  <si>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</si>
  <si>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</si>
  <si>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</si>
  <si>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</si>
  <si>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</si>
  <si>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</si>
  <si>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</si>
  <si>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</si>
  <si>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</si>
  <si>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</si>
  <si>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</si>
  <si>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</si>
  <si>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</si>
  <si>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</si>
  <si>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</si>
  <si>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</si>
  <si>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</si>
  <si>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</si>
  <si>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</si>
  <si>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</si>
  <si>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</si>
  <si>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</si>
  <si>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</si>
  <si>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</si>
  <si>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</si>
  <si>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</si>
  <si>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</si>
  <si>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</si>
  <si>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</si>
  <si>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</si>
  <si>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</si>
  <si>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</si>
  <si>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</si>
  <si>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</si>
  <si>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</si>
  <si>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</si>
  <si>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</si>
  <si>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</si>
  <si>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</si>
  <si>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</si>
  <si>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</si>
  <si>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</si>
  <si>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</si>
  <si>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</si>
  <si>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</si>
  <si>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</si>
  <si>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</si>
  <si>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</si>
  <si>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</si>
  <si>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</si>
  <si>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</si>
  <si>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</si>
  <si>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</si>
  <si>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</si>
  <si>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</si>
  <si>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</si>
  <si>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</si>
  <si>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</si>
  <si>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</si>
  <si>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</si>
  <si>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</si>
  <si>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</si>
  <si>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</si>
  <si>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</si>
  <si>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</si>
  <si>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</si>
  <si>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</si>
  <si>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</si>
  <si>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</si>
  <si>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</si>
  <si>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</si>
  <si>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</si>
  <si>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</si>
  <si>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</si>
  <si>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</si>
  <si>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</si>
  <si>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</si>
  <si>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</si>
  <si>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</si>
  <si>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</si>
  <si>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</si>
  <si>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</si>
  <si>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</si>
  <si>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</si>
  <si>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</si>
  <si>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</si>
  <si>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</si>
  <si>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</si>
  <si>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</si>
  <si>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</si>
  <si>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</si>
  <si>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</si>
  <si>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</si>
  <si>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</si>
  <si>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</si>
  <si>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</si>
  <si>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</si>
  <si>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</si>
  <si>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</si>
  <si>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</si>
  <si>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</si>
  <si>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</si>
  <si>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</si>
  <si>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</si>
  <si>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</si>
  <si>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</si>
  <si>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</si>
  <si>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</si>
  <si>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</si>
  <si>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</si>
  <si>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</si>
  <si>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</si>
  <si>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</si>
  <si>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</si>
  <si>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</si>
  <si>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</si>
  <si>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</si>
  <si>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</si>
  <si>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</si>
  <si>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</si>
  <si>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</si>
  <si>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</si>
  <si>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</si>
  <si>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</si>
  <si>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</si>
  <si>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</si>
  <si>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</si>
  <si>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</si>
  <si>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</si>
  <si>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</si>
  <si>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</si>
  <si>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</si>
  <si>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</si>
  <si>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</si>
  <si>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</si>
  <si>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</si>
  <si>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</si>
  <si>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</si>
  <si>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</si>
  <si>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</si>
  <si>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</si>
  <si>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</si>
  <si>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</si>
  <si>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</si>
  <si>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</si>
  <si>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</si>
  <si>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</si>
  <si>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</si>
  <si>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</si>
  <si>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</si>
  <si>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</si>
  <si>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</si>
  <si>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</si>
  <si>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</si>
  <si>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</si>
  <si>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</si>
  <si>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</si>
  <si>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</si>
  <si>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</si>
  <si>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</si>
  <si>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</si>
  <si>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</si>
  <si>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</si>
  <si>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</si>
  <si>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</si>
  <si>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</si>
  <si>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</si>
  <si>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</si>
  <si>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</si>
  <si>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</si>
  <si>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</si>
  <si>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</si>
  <si>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</si>
  <si>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</si>
  <si>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</si>
  <si>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</si>
  <si>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</si>
  <si>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</si>
  <si>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</si>
  <si>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</si>
  <si>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</si>
  <si>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</si>
  <si>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</si>
  <si>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</si>
  <si>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</si>
  <si>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</si>
  <si>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</si>
  <si>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</si>
  <si>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</si>
  <si>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</si>
  <si>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</si>
  <si>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</si>
  <si>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</si>
  <si>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</si>
  <si>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</si>
  <si>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</si>
  <si>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</si>
  <si>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</si>
  <si>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</si>
  <si>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</si>
  <si>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</si>
  <si>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</si>
  <si>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</si>
  <si>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</si>
  <si>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</si>
  <si>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</si>
  <si>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</si>
  <si>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</si>
  <si>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</si>
  <si>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</si>
  <si>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</si>
  <si>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</si>
  <si>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</si>
  <si>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</si>
  <si>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</si>
  <si>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</si>
  <si>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</si>
  <si>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</si>
  <si>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</si>
  <si>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</si>
  <si>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</si>
  <si>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</si>
  <si>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</si>
  <si>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</si>
  <si>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</si>
  <si>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</si>
  <si>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</si>
  <si>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</si>
  <si>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</si>
  <si>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</si>
  <si>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</si>
  <si>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</si>
  <si>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</si>
  <si>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</si>
  <si>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</si>
  <si>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</si>
  <si>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</si>
  <si>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</si>
  <si>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</si>
  <si>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</si>
  <si>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</si>
  <si>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</si>
  <si>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</si>
  <si>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</si>
  <si>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</si>
  <si>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</si>
  <si>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</si>
  <si>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</si>
  <si>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</si>
  <si>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</si>
  <si>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</si>
  <si>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</si>
  <si>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</si>
  <si>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</si>
  <si>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</si>
  <si>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</si>
  <si>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</si>
  <si>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</si>
  <si>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</si>
  <si>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</si>
  <si>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</si>
  <si>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</si>
  <si>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</si>
  <si>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</si>
  <si>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</si>
  <si>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</si>
  <si>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</si>
  <si>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</si>
  <si>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</si>
  <si>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</si>
  <si>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</si>
  <si>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</si>
  <si>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</si>
  <si>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</si>
  <si>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</si>
  <si>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</si>
  <si>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</si>
  <si>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</si>
  <si>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</si>
  <si>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</si>
  <si>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</si>
  <si>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</si>
  <si>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</si>
  <si>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</si>
  <si>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</si>
  <si>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</si>
  <si>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</si>
  <si>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</si>
  <si>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</si>
  <si>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</si>
  <si>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</si>
  <si>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</si>
  <si>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</si>
  <si>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</si>
  <si>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</si>
  <si>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</si>
  <si>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</si>
  <si>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</si>
  <si>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</si>
  <si>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</si>
  <si>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</si>
  <si>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</si>
  <si>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</si>
  <si>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</si>
  <si>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</si>
  <si>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</si>
  <si>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</si>
  <si>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</si>
  <si>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</si>
  <si>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</si>
  <si>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</si>
  <si>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</si>
  <si>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</si>
  <si>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</si>
  <si>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</si>
  <si>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</si>
  <si>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</si>
  <si>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</si>
  <si>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</si>
  <si>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</si>
  <si>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</si>
  <si>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</si>
  <si>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</si>
  <si>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</si>
  <si>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</si>
  <si>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</si>
  <si>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</si>
  <si>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</si>
  <si>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</si>
  <si>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</si>
  <si>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</si>
  <si>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</si>
  <si>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</si>
  <si>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</si>
  <si>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</si>
  <si>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</si>
  <si>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</si>
  <si>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</si>
  <si>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</si>
  <si>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</si>
  <si>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</si>
  <si>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</si>
  <si>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</si>
  <si>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</si>
  <si>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</si>
  <si>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</si>
  <si>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</si>
  <si>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</si>
  <si>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</si>
  <si>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</si>
  <si>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</si>
  <si>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</si>
  <si>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</si>
  <si>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</si>
  <si>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</si>
  <si>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</si>
  <si>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</si>
  <si>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</si>
  <si>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</si>
  <si>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</si>
  <si>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</si>
  <si>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</si>
  <si>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</si>
  <si>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</si>
  <si>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</si>
  <si>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</si>
  <si>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</si>
  <si>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</si>
  <si>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</si>
  <si>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</si>
  <si>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</si>
  <si>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</si>
  <si>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</si>
  <si>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</si>
  <si>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</si>
  <si>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</si>
  <si>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</si>
  <si>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</si>
  <si>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</si>
  <si>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</si>
  <si>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</si>
  <si>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</si>
  <si>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</si>
  <si>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</si>
  <si>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</si>
  <si>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</si>
  <si>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</si>
  <si>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</si>
  <si>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</si>
  <si>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</si>
  <si>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</si>
  <si>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</si>
  <si>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</si>
  <si>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</si>
  <si>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</si>
  <si>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</si>
  <si>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</si>
  <si>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</si>
  <si>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</si>
  <si>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</si>
  <si>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</si>
  <si>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</si>
  <si>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</si>
  <si>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</si>
  <si>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</si>
  <si>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</si>
  <si>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</si>
  <si>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</si>
  <si>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</si>
  <si>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</si>
  <si>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</si>
  <si>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</si>
  <si>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</si>
  <si>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</si>
  <si>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</si>
  <si>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</si>
  <si>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</si>
  <si>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</si>
  <si>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</si>
  <si>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</si>
  <si>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</si>
  <si>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</si>
  <si>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</si>
  <si>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</si>
  <si>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</si>
  <si>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</si>
  <si>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</si>
  <si>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</si>
  <si>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</si>
  <si>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</si>
  <si>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</si>
  <si>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</si>
  <si>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</si>
  <si>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</si>
  <si>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</si>
  <si>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</si>
  <si>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</si>
  <si>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</si>
  <si>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</si>
  <si>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</si>
  <si>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</si>
  <si>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</si>
  <si>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</si>
  <si>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</si>
  <si>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</si>
  <si>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</si>
  <si>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</si>
  <si>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</si>
  <si>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</si>
  <si>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</si>
  <si>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</si>
  <si>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</si>
  <si>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</si>
  <si>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</si>
  <si>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</si>
  <si>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</si>
  <si>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</si>
  <si>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</si>
  <si>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</si>
  <si>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</si>
  <si>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</si>
  <si>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</si>
  <si>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</si>
  <si>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</si>
  <si>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</si>
  <si>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</si>
  <si>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</si>
  <si>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</si>
  <si>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</si>
  <si>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</si>
  <si>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</si>
  <si>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</si>
  <si>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</si>
  <si>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</si>
  <si>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</si>
  <si>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</si>
  <si>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</si>
  <si>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</si>
  <si>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</si>
  <si>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</si>
  <si>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</si>
  <si>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</si>
  <si>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</si>
  <si>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</si>
  <si>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</si>
  <si>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</si>
  <si>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</si>
  <si>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</si>
  <si>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</si>
  <si>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</si>
  <si>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</si>
  <si>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</si>
  <si>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</si>
  <si>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</si>
  <si>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</si>
  <si>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</si>
  <si>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</si>
  <si>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</si>
  <si>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</si>
  <si>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</si>
  <si>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</si>
  <si>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</si>
  <si>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</si>
  <si>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</si>
  <si>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</si>
  <si>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</si>
  <si>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</si>
  <si>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</si>
  <si>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</si>
  <si>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</si>
  <si>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</si>
  <si>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</si>
  <si>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</si>
  <si>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</si>
  <si>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</si>
  <si>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</si>
  <si>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</si>
  <si>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</si>
  <si>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</si>
  <si>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</si>
  <si>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</si>
  <si>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</si>
  <si>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</si>
  <si>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</si>
  <si>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</si>
  <si>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</si>
  <si>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</si>
  <si>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</si>
  <si>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</si>
  <si>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</si>
  <si>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</si>
  <si>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</si>
  <si>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</si>
  <si>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</si>
  <si>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</si>
  <si>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</si>
  <si>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</si>
  <si>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</si>
  <si>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</si>
  <si>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</si>
  <si>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</si>
  <si>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</si>
  <si>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</si>
  <si>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</si>
  <si>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</si>
  <si>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</si>
  <si>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</si>
  <si>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</si>
  <si>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</si>
  <si>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</si>
  <si>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</si>
  <si>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</si>
  <si>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</si>
  <si>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</si>
  <si>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</si>
  <si>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</si>
  <si>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</si>
  <si>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</si>
  <si>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</si>
  <si>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</si>
  <si>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</si>
  <si>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</si>
  <si>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</si>
  <si>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</si>
  <si>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</si>
  <si>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</si>
  <si>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</si>
  <si>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</si>
  <si>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</si>
  <si>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</si>
  <si>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</si>
  <si>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</si>
  <si>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</si>
  <si>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</si>
  <si>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</si>
  <si>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</si>
  <si>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</si>
  <si>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</si>
  <si>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</si>
  <si>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</si>
  <si>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</si>
  <si>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</si>
  <si>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</si>
  <si>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</si>
  <si>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</si>
  <si>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</si>
  <si>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</si>
  <si>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</si>
  <si>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</si>
  <si>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</si>
  <si>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</si>
  <si>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</si>
  <si>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</si>
  <si>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</si>
  <si>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</si>
  <si>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</si>
  <si>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</si>
  <si>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</si>
  <si>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</si>
  <si>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</si>
  <si>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</si>
  <si>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</si>
  <si>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</si>
  <si>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</si>
  <si>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</si>
  <si>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</si>
  <si>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</si>
  <si>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</si>
  <si>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</si>
  <si>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</si>
  <si>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</si>
  <si>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</si>
  <si>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</si>
  <si>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</si>
  <si>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</si>
  <si>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</si>
  <si>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</si>
  <si>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</si>
  <si>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</si>
  <si>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</si>
  <si>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</si>
  <si>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</si>
  <si>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</si>
  <si>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</si>
  <si>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</si>
  <si>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</si>
  <si>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</si>
  <si>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</si>
  <si>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</si>
  <si>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</si>
  <si>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</si>
  <si>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</si>
  <si>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</si>
  <si>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</si>
  <si>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</si>
  <si>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</si>
  <si>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</si>
  <si>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</si>
  <si>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</si>
  <si>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</si>
  <si>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</si>
  <si>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</si>
  <si>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</si>
  <si>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</si>
  <si>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</si>
  <si>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</si>
  <si>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</si>
  <si>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</si>
  <si>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</si>
  <si>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</si>
  <si>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</si>
  <si>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</si>
  <si>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</si>
  <si>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</si>
  <si>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</si>
  <si>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</si>
  <si>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</si>
  <si>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</si>
  <si>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</si>
  <si>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</si>
  <si>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</si>
  <si>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</si>
  <si>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</si>
  <si>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</si>
  <si>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</si>
  <si>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</si>
  <si>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</si>
  <si>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</si>
  <si>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</si>
  <si>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</si>
  <si>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</si>
  <si>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</si>
  <si>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</si>
  <si>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</si>
  <si>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</si>
  <si>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</si>
  <si>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</si>
  <si>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</si>
  <si>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</si>
  <si>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</si>
  <si>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</si>
  <si>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</si>
  <si>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</si>
  <si>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</si>
  <si>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</si>
  <si>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</si>
  <si>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</si>
  <si>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</si>
  <si>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</si>
  <si>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</si>
  <si>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</si>
  <si>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</si>
  <si>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</si>
  <si>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</si>
  <si>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</si>
  <si>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</si>
  <si>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</si>
  <si>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</si>
  <si>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</si>
  <si>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</si>
  <si>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</si>
  <si>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</si>
  <si>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</si>
  <si>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</si>
  <si>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</si>
  <si>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</si>
  <si>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</si>
  <si>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</si>
  <si>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</si>
  <si>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</si>
  <si>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</si>
  <si>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</si>
  <si>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</si>
  <si>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</si>
  <si>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</si>
  <si>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</si>
  <si>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</si>
  <si>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</si>
  <si>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</si>
  <si>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</si>
  <si>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</si>
  <si>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</si>
  <si>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</si>
  <si>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</si>
  <si>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</si>
  <si>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</si>
  <si>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</si>
  <si>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</si>
  <si>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</si>
  <si>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</si>
  <si>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</si>
  <si>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</si>
  <si>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</si>
  <si>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</si>
  <si>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</si>
  <si>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</si>
  <si>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</si>
  <si>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</si>
  <si>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</si>
  <si>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</si>
  <si>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</si>
  <si>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</si>
  <si>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</si>
  <si>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</si>
  <si>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</si>
  <si>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</si>
  <si>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</si>
  <si>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</si>
  <si>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</si>
  <si>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</si>
  <si>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</si>
  <si>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</si>
  <si>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</si>
  <si>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</si>
  <si>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</si>
  <si>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</si>
  <si>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</si>
  <si>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</si>
  <si>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</si>
  <si>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</si>
  <si>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</si>
  <si>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</si>
  <si>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</si>
  <si>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</si>
  <si>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</si>
  <si>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</si>
  <si>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</si>
  <si>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</si>
  <si>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</si>
  <si>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</si>
  <si>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</si>
  <si>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</si>
  <si>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</si>
  <si>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</si>
  <si>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</si>
  <si>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</si>
  <si>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</si>
  <si>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</si>
  <si>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</si>
  <si>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</si>
  <si>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</si>
  <si>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</si>
  <si>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</si>
  <si>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</si>
  <si>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</si>
  <si>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</si>
  <si>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</si>
  <si>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</si>
  <si>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</si>
  <si>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</si>
  <si>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</si>
  <si>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</si>
  <si>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</si>
  <si>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</si>
  <si>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</si>
  <si>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</si>
  <si>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</si>
  <si>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</si>
  <si>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</si>
  <si>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</si>
  <si>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</si>
  <si>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</si>
  <si>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</si>
  <si>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</si>
  <si>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</si>
  <si>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</si>
  <si>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</si>
  <si>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</si>
  <si>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</si>
  <si>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</si>
  <si>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</si>
  <si>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</si>
  <si>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</si>
  <si>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</si>
  <si>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</si>
  <si>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</si>
  <si>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</si>
  <si>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</si>
  <si>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</si>
  <si>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</si>
  <si>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</si>
  <si>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</si>
  <si>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</si>
  <si>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</si>
  <si>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</si>
  <si>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</si>
  <si>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</si>
  <si>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</si>
  <si>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</si>
  <si>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</si>
  <si>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</si>
  <si>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</si>
  <si>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</si>
  <si>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</si>
  <si>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</si>
  <si>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</si>
  <si>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</si>
  <si>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</si>
  <si>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</si>
  <si>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</si>
  <si>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</si>
  <si>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</si>
  <si>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</si>
  <si>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</si>
  <si>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</si>
  <si>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</si>
  <si>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</si>
  <si>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</si>
  <si>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</si>
  <si>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</si>
  <si>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</si>
  <si>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</si>
  <si>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</si>
  <si>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</si>
  <si>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</si>
  <si>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</si>
  <si>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</si>
  <si>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</si>
  <si>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</si>
  <si>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</si>
  <si>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</si>
  <si>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</si>
  <si>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</si>
  <si>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</si>
  <si>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</si>
  <si>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</si>
  <si>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</si>
  <si>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</si>
  <si>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</si>
  <si>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</si>
  <si>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</si>
  <si>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</si>
  <si>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</si>
  <si>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</si>
  <si>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</si>
  <si>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</si>
  <si>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</si>
  <si>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</si>
  <si>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</si>
  <si>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</si>
  <si>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</si>
  <si>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</si>
  <si>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</si>
  <si>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</si>
  <si>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</si>
  <si>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</si>
  <si>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</si>
  <si>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</si>
  <si>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</si>
  <si>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</si>
  <si>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</si>
  <si>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</si>
  <si>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</si>
  <si>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</si>
  <si>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</si>
  <si>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</si>
  <si>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</si>
  <si>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</si>
  <si>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</si>
  <si>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</si>
  <si>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</si>
  <si>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</si>
  <si>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</si>
  <si>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</si>
  <si>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</si>
  <si>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</si>
  <si>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</si>
  <si>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</si>
  <si>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</si>
  <si>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</si>
  <si>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</si>
  <si>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</si>
  <si>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</si>
  <si>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</si>
  <si>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</si>
  <si>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</si>
  <si>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</si>
  <si>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</si>
  <si>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</si>
  <si>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</si>
  <si>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</si>
  <si>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</si>
  <si>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</si>
  <si>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</si>
  <si>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</si>
  <si>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</si>
  <si>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</si>
  <si>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</si>
  <si>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</si>
  <si>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</si>
  <si>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</si>
  <si>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</si>
  <si>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</si>
  <si>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</si>
  <si>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</si>
  <si>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</si>
  <si>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</si>
  <si>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</si>
  <si>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</si>
  <si>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</si>
  <si>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</si>
  <si>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</si>
  <si>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</si>
  <si>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</si>
  <si>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</si>
  <si>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</si>
  <si>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</si>
  <si>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</si>
  <si>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</si>
  <si>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</si>
  <si>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</si>
  <si>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</si>
  <si>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</si>
  <si>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</si>
  <si>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</si>
  <si>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</si>
  <si>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</si>
  <si>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</si>
  <si>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</si>
  <si>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</si>
  <si>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</si>
  <si>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</si>
  <si>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</si>
  <si>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</si>
  <si>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</si>
  <si>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</si>
  <si>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</si>
  <si>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</si>
  <si>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</si>
  <si>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</si>
  <si>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</si>
  <si>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</si>
  <si>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</si>
  <si>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</si>
  <si>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</si>
  <si>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</si>
  <si>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</si>
  <si>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</si>
  <si>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</si>
  <si>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</si>
  <si>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</si>
  <si>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</si>
  <si>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</si>
  <si>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</si>
  <si>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</si>
  <si>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</si>
  <si>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</si>
  <si>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</si>
  <si>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</si>
  <si>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</si>
  <si>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</si>
  <si>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</si>
  <si>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</si>
  <si>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</si>
  <si>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</si>
  <si>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</si>
  <si>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</si>
  <si>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</si>
  <si>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</si>
  <si>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</si>
  <si>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</si>
  <si>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</si>
  <si>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</si>
  <si>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</si>
  <si>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</si>
  <si>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</si>
  <si>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</si>
  <si>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</si>
  <si>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</si>
  <si>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</si>
  <si>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</si>
  <si>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</si>
  <si>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</si>
  <si>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</si>
  <si>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</si>
  <si>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</si>
  <si>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</si>
  <si>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</si>
  <si>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</si>
  <si>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</si>
  <si>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</si>
  <si>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</si>
  <si>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</si>
  <si>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</si>
  <si>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</si>
  <si>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</si>
  <si>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</si>
  <si>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</si>
  <si>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</si>
  <si>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</si>
  <si>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</si>
  <si>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</si>
  <si>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</si>
  <si>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</si>
  <si>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</si>
  <si>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</si>
  <si>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</si>
  <si>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</si>
  <si>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</si>
  <si>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</si>
  <si>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</si>
  <si>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</si>
  <si>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</si>
  <si>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</si>
  <si>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</si>
  <si>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</si>
  <si>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</si>
  <si>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</si>
  <si>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</si>
  <si>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</si>
  <si>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</si>
  <si>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</si>
  <si>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</si>
  <si>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</si>
  <si>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</si>
  <si>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</si>
  <si>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</si>
  <si>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</si>
  <si>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</si>
  <si>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</si>
  <si>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</si>
  <si>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</si>
  <si>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</si>
  <si>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</si>
  <si>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</si>
  <si>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</si>
  <si>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</si>
  <si>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</si>
  <si>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</si>
  <si>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</si>
  <si>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</si>
  <si>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</si>
  <si>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</si>
  <si>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</si>
  <si>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</si>
  <si>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</si>
  <si>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</si>
  <si>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</si>
  <si>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</si>
  <si>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</si>
  <si>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</si>
  <si>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</si>
  <si>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</si>
  <si>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</si>
  <si>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</si>
  <si>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</si>
  <si>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</si>
  <si>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</si>
  <si>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</si>
  <si>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</si>
  <si>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</si>
  <si>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</si>
  <si>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</si>
  <si>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</si>
  <si>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</si>
  <si>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</si>
  <si>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</si>
  <si>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</si>
  <si>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</si>
  <si>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</si>
  <si>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</si>
  <si>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</si>
  <si>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</si>
  <si>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</si>
  <si>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</si>
  <si>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</si>
  <si>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</si>
  <si>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</si>
  <si>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</si>
  <si>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</si>
  <si>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</si>
  <si>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</si>
  <si>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</si>
  <si>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</si>
  <si>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</si>
  <si>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</si>
  <si>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</si>
  <si>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</si>
  <si>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</si>
  <si>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</si>
  <si>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</si>
  <si>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</si>
  <si>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</si>
  <si>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</si>
  <si>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</si>
  <si>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</si>
  <si>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</si>
  <si>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</si>
  <si>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</si>
  <si>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</si>
  <si>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</si>
  <si>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</si>
  <si>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</si>
  <si>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</si>
  <si>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</si>
  <si>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</si>
  <si>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</si>
  <si>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</si>
  <si>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</si>
  <si>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</si>
  <si>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</si>
  <si>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</si>
  <si>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</si>
  <si>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</si>
  <si>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</si>
  <si>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</si>
  <si>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</si>
  <si>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</si>
  <si>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</si>
  <si>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</si>
  <si>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</si>
  <si>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</si>
  <si>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</si>
  <si>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</si>
  <si>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</si>
  <si>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</si>
  <si>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</si>
  <si>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</si>
  <si>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</si>
  <si>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</si>
  <si>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</si>
  <si>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</si>
  <si>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</si>
  <si>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</si>
  <si>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</si>
  <si>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</si>
  <si>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</si>
  <si>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</si>
  <si>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</si>
  <si>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</si>
  <si>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</si>
  <si>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</si>
  <si>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</si>
  <si>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</si>
  <si>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</si>
  <si>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</si>
  <si>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</si>
  <si>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</si>
  <si>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</si>
  <si>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</si>
  <si>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</si>
  <si>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</si>
  <si>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</si>
  <si>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</si>
  <si>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</si>
  <si>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</si>
  <si>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</si>
  <si>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</si>
  <si>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</si>
  <si>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</si>
  <si>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</si>
  <si>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</si>
  <si>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</si>
  <si>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</si>
  <si>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</si>
  <si>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</si>
  <si>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</si>
  <si>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</si>
  <si>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</si>
  <si>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</si>
  <si>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</si>
  <si>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</si>
  <si>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</si>
  <si>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</si>
  <si>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</si>
  <si>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</si>
  <si>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</si>
  <si>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</si>
  <si>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</si>
  <si>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</si>
  <si>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</si>
  <si>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</si>
  <si>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</si>
  <si>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</si>
  <si>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</si>
  <si>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</si>
  <si>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</si>
  <si>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</si>
  <si>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</si>
  <si>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</si>
  <si>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</si>
  <si>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</si>
  <si>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</si>
  <si>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</si>
  <si>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</si>
  <si>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</si>
  <si>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</si>
  <si>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</si>
  <si>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</si>
  <si>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</si>
  <si>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</si>
  <si>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</si>
  <si>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</si>
  <si>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</si>
  <si>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</si>
  <si>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</si>
  <si>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</si>
  <si>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</si>
  <si>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</si>
  <si>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</si>
  <si>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</si>
  <si>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</si>
  <si>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</si>
  <si>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</si>
  <si>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</si>
  <si>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</si>
  <si>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</si>
  <si>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</si>
  <si>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</si>
  <si>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</si>
  <si>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</si>
  <si>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</si>
  <si>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</si>
  <si>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</si>
  <si>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</si>
  <si>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</si>
  <si>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</si>
  <si>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</si>
  <si>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</si>
  <si>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</si>
  <si>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</si>
  <si>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</si>
  <si>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</si>
  <si>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</si>
  <si>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</si>
  <si>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</si>
  <si>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</si>
  <si>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</si>
  <si>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</si>
  <si>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</si>
  <si>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</si>
  <si>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</si>
  <si>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</si>
  <si>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</si>
  <si>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</si>
  <si>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</si>
  <si>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</si>
  <si>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</si>
  <si>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</si>
  <si>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</si>
  <si>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</si>
  <si>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</si>
  <si>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</si>
  <si>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</si>
  <si>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</si>
  <si>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</si>
  <si>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</si>
  <si>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</si>
  <si>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</si>
  <si>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</si>
  <si>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</si>
  <si>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</si>
  <si>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</si>
  <si>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</si>
  <si>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</si>
  <si>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</si>
  <si>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</si>
  <si>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</si>
  <si>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</si>
  <si>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</si>
  <si>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</si>
  <si>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</si>
  <si>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</si>
  <si>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</si>
  <si>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</si>
  <si>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</si>
  <si>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</si>
  <si>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</si>
  <si>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</si>
  <si>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</si>
  <si>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</si>
  <si>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</si>
  <si>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</si>
  <si>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</si>
  <si>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</si>
  <si>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</si>
  <si>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</si>
  <si>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</si>
  <si>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</si>
  <si>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</si>
  <si>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</si>
  <si>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</si>
  <si>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</si>
  <si>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</si>
  <si>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</si>
  <si>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</si>
  <si>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</si>
  <si>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</si>
  <si>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</si>
  <si>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</si>
  <si>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</si>
  <si>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</si>
  <si>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</si>
  <si>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</si>
  <si>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</si>
  <si>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</si>
  <si>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</si>
  <si>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</si>
  <si>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</si>
  <si>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</si>
  <si>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</si>
  <si>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</si>
  <si>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</si>
  <si>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</si>
  <si>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</si>
  <si>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</si>
  <si>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</si>
  <si>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</si>
  <si>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</si>
  <si>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</si>
  <si>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</si>
  <si>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</si>
  <si>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</si>
  <si>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</si>
  <si>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</si>
  <si>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</si>
  <si>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</si>
  <si>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</si>
  <si>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</si>
  <si>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</si>
  <si>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</si>
  <si>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</si>
  <si>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</si>
  <si>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</si>
  <si>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</si>
  <si>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</si>
  <si>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</si>
  <si>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</si>
  <si>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</si>
  <si>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</si>
  <si>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</si>
  <si>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</si>
  <si>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</si>
  <si>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</si>
  <si>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</si>
  <si>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</si>
  <si>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</si>
  <si>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</si>
  <si>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</si>
  <si>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</si>
  <si>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</si>
  <si>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</si>
  <si>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</si>
  <si>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</si>
  <si>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</si>
  <si>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</si>
  <si>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</si>
  <si>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</si>
  <si>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</si>
  <si>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</si>
  <si>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</si>
  <si>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</si>
  <si>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</si>
  <si>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</si>
  <si>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</si>
  <si>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</si>
  <si>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</si>
  <si>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</si>
  <si>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</si>
  <si>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</si>
  <si>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</si>
  <si>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</si>
  <si>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</si>
  <si>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</si>
  <si>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</si>
  <si>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</si>
  <si>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</si>
  <si>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</si>
  <si>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</si>
  <si>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</si>
  <si>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</si>
  <si>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</si>
  <si>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</si>
  <si>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</si>
  <si>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</si>
  <si>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</si>
  <si>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</si>
  <si>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</si>
  <si>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</si>
  <si>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</si>
  <si>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</si>
  <si>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</si>
  <si>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</si>
  <si>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</si>
  <si>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</si>
  <si>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</si>
  <si>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</si>
  <si>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</si>
  <si>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</si>
  <si>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</si>
  <si>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</si>
  <si>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</si>
  <si>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</si>
  <si>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</si>
  <si>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</si>
  <si>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</si>
  <si>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</si>
  <si>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</si>
  <si>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</si>
  <si>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</si>
  <si>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</si>
  <si>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</si>
  <si>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</si>
  <si>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</si>
  <si>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</si>
  <si>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</si>
  <si>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</si>
  <si>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</si>
  <si>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</si>
  <si>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</si>
  <si>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</si>
  <si>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</si>
  <si>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</si>
  <si>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</si>
  <si>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</si>
  <si>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</si>
  <si>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</si>
  <si>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</si>
  <si>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</si>
  <si>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</si>
  <si>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</si>
  <si>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</si>
  <si>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</si>
  <si>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</si>
  <si>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</si>
  <si>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</si>
  <si>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</si>
  <si>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</si>
  <si>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</si>
  <si>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</si>
  <si>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</si>
  <si>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</si>
  <si>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</si>
  <si>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</si>
  <si>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</si>
  <si>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</si>
  <si>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</si>
  <si>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</si>
  <si>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</si>
  <si>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</si>
  <si>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</si>
  <si>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</si>
  <si>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</si>
  <si>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</si>
  <si>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</si>
  <si>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</si>
  <si>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</si>
  <si>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</si>
  <si>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</si>
  <si>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</si>
  <si>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</si>
  <si>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</si>
  <si>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</si>
  <si>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</si>
  <si>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</si>
  <si>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</si>
  <si>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</si>
  <si>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</si>
  <si>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</si>
  <si>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</si>
  <si>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</si>
  <si>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</si>
  <si>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</si>
  <si>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</si>
  <si>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</si>
  <si>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</si>
  <si>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</si>
  <si>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</si>
  <si>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</si>
  <si>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</si>
  <si>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</si>
  <si>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</si>
  <si>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</si>
  <si>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</si>
  <si>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</si>
  <si>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</si>
  <si>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</si>
  <si>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</si>
  <si>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</si>
  <si>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</si>
  <si>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</si>
  <si>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</si>
  <si>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</si>
  <si>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</si>
  <si>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</si>
  <si>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</si>
  <si>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</si>
  <si>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</si>
  <si>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</si>
  <si>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</si>
  <si>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</si>
  <si>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</si>
  <si>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</si>
  <si>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</si>
  <si>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</si>
  <si>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</si>
  <si>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</si>
  <si>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</si>
  <si>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</si>
  <si>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</si>
  <si>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</si>
  <si>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</si>
  <si>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</si>
  <si>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</si>
  <si>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</si>
  <si>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</si>
  <si>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</si>
  <si>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</si>
  <si>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</si>
  <si>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</si>
  <si>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</si>
  <si>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</si>
  <si>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</si>
  <si>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</si>
  <si>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</si>
  <si>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</si>
  <si>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</si>
  <si>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</si>
  <si>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</si>
  <si>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</si>
  <si>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</si>
  <si>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</si>
  <si>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</si>
  <si>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</si>
  <si>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</si>
  <si>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</si>
  <si>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</si>
  <si>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</si>
  <si>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</si>
  <si>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</si>
  <si>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</si>
  <si>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</si>
  <si>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</si>
  <si>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</si>
  <si>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</si>
  <si>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</si>
  <si>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</si>
  <si>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</si>
  <si>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</si>
  <si>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</si>
  <si>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</si>
  <si>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</si>
  <si>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</si>
  <si>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</si>
  <si>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</si>
  <si>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</si>
  <si>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</si>
  <si>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</si>
  <si>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</si>
  <si>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</si>
  <si>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</si>
  <si>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</si>
  <si>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</si>
  <si>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</si>
  <si>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</si>
  <si>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</si>
  <si>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</si>
  <si>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</si>
  <si>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</si>
  <si>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</si>
  <si>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</si>
  <si>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</si>
  <si>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</si>
  <si>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</si>
  <si>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</si>
  <si>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</si>
  <si>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</si>
  <si>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</si>
  <si>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</si>
  <si>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</si>
  <si>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</si>
  <si>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</si>
  <si>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</si>
  <si>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</si>
  <si>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</si>
  <si>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</si>
  <si>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</si>
  <si>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</si>
  <si>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</si>
  <si>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</si>
  <si>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</si>
  <si>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</si>
  <si>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</si>
  <si>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</si>
  <si>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</si>
  <si>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</si>
  <si>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</si>
  <si>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</si>
  <si>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</si>
  <si>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</si>
  <si>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</si>
  <si>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</si>
  <si>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</si>
  <si>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</si>
  <si>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</si>
  <si>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</si>
  <si>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</si>
  <si>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</si>
  <si>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</si>
  <si>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</si>
  <si>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</si>
  <si>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</si>
  <si>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</si>
  <si>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</si>
  <si>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</si>
  <si>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</si>
  <si>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</si>
  <si>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</si>
  <si>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</si>
  <si>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</si>
  <si>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</si>
  <si>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</si>
  <si>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</si>
  <si>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</si>
  <si>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</si>
  <si>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</si>
  <si>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</si>
  <si>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</si>
  <si>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</si>
  <si>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</si>
  <si>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</si>
  <si>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</si>
  <si>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</si>
  <si>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</si>
  <si>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</si>
  <si>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</si>
  <si>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</si>
  <si>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</si>
  <si>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</si>
  <si>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</si>
  <si>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</si>
  <si>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</si>
  <si>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</si>
  <si>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</si>
  <si>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</si>
  <si>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</si>
  <si>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</si>
  <si>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</si>
  <si>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</si>
  <si>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</si>
  <si>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</si>
  <si>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</si>
  <si>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</si>
  <si>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</si>
  <si>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</si>
  <si>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</si>
  <si>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</si>
  <si>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</si>
  <si>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</si>
  <si>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</si>
  <si>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</si>
  <si>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</si>
  <si>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</si>
  <si>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</si>
  <si>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</si>
  <si>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</si>
  <si>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</si>
  <si>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</si>
  <si>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</si>
  <si>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</si>
  <si>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</si>
  <si>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</si>
  <si>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</si>
  <si>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</si>
  <si>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</si>
  <si>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</si>
  <si>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</si>
  <si>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</si>
  <si>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</si>
  <si>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</si>
  <si>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</si>
  <si>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</si>
  <si>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</si>
  <si>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</si>
  <si>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</si>
  <si>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</si>
  <si>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</si>
  <si>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</si>
  <si>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</si>
  <si>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</si>
  <si>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</si>
  <si>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</si>
  <si>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</si>
  <si>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</si>
  <si>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</si>
  <si>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</si>
  <si>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</si>
  <si>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</si>
  <si>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</si>
  <si>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</si>
  <si>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</si>
  <si>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</si>
  <si>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</si>
  <si>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</si>
  <si>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</si>
  <si>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</si>
  <si>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</si>
  <si>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</si>
  <si>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</si>
  <si>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</si>
  <si>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</si>
  <si>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</si>
  <si>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</si>
  <si>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</si>
  <si>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</si>
  <si>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</si>
  <si>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</si>
  <si>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</si>
  <si>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</si>
  <si>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</si>
  <si>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</si>
  <si>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</si>
  <si>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</si>
  <si>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</si>
  <si>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</si>
  <si>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</si>
  <si>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</si>
  <si>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</si>
  <si>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</si>
  <si>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</si>
  <si>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</si>
  <si>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</si>
  <si>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</si>
  <si>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</si>
  <si>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</si>
  <si>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</si>
  <si>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</si>
  <si>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</si>
  <si>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</si>
  <si>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</si>
  <si>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</si>
  <si>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</si>
  <si>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</si>
  <si>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</si>
  <si>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</si>
  <si>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</si>
  <si>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</si>
  <si>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</si>
  <si>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</si>
  <si>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</si>
  <si>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</si>
  <si>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</si>
  <si>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</si>
  <si>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</si>
  <si>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</si>
  <si>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</si>
  <si>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</si>
  <si>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</si>
  <si>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</si>
  <si>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</si>
  <si>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</si>
  <si>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</si>
  <si>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</si>
  <si>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</si>
  <si>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</si>
  <si>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</si>
  <si>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</si>
  <si>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</si>
  <si>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</si>
  <si>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</si>
  <si>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</si>
  <si>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</si>
  <si>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</si>
  <si>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</si>
  <si>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</si>
  <si>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</si>
  <si>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</si>
  <si>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</si>
  <si>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</si>
  <si>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</si>
  <si>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</si>
  <si>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</si>
  <si>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</si>
  <si>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</si>
  <si>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</si>
  <si>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</si>
  <si>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</si>
  <si>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</si>
  <si>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</si>
  <si>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</si>
  <si>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</si>
  <si>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</si>
  <si>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</si>
  <si>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</si>
  <si>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</si>
  <si>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</si>
  <si>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</si>
  <si>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</si>
  <si>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</si>
  <si>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</si>
  <si>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</si>
  <si>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</si>
  <si>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</si>
  <si>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</si>
  <si>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</si>
  <si>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</si>
  <si>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</si>
  <si>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</si>
  <si>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</si>
  <si>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</si>
  <si>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</si>
  <si>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</si>
  <si>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</si>
  <si>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</si>
  <si>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</si>
  <si>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</si>
  <si>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</si>
  <si>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</si>
  <si>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</si>
  <si>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</si>
  <si>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</si>
  <si>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</si>
  <si>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</si>
  <si>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</si>
  <si>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</si>
  <si>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</si>
  <si>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</si>
  <si>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</si>
  <si>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</si>
  <si>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</si>
  <si>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</si>
  <si>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</si>
  <si>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</si>
  <si>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</si>
  <si>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</si>
  <si>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</si>
  <si>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</si>
  <si>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</si>
  <si>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</si>
  <si>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</si>
  <si>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</si>
  <si>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</si>
  <si>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</si>
  <si>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</si>
  <si>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</si>
  <si>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</si>
  <si>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</si>
  <si>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</si>
  <si>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</si>
  <si>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</si>
  <si>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</si>
  <si>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</si>
  <si>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</si>
  <si>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</si>
  <si>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</si>
  <si>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</si>
  <si>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</si>
  <si>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</si>
  <si>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</si>
  <si>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</si>
  <si>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</si>
  <si>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</si>
  <si>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</si>
  <si>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</si>
  <si>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</si>
  <si>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</si>
  <si>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</si>
  <si>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</si>
  <si>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</si>
  <si>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</si>
  <si>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</si>
  <si>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</si>
  <si>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</si>
  <si>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</si>
  <si>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</si>
  <si>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</si>
  <si>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</si>
  <si>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</si>
  <si>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</si>
  <si>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</si>
  <si>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</si>
  <si>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</si>
  <si>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</si>
  <si>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</si>
  <si>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</si>
  <si>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</si>
  <si>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</si>
  <si>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</si>
  <si>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</si>
  <si>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</si>
  <si>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</si>
  <si>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</si>
  <si>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</si>
  <si>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</si>
  <si>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</si>
  <si>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</si>
  <si>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</si>
  <si>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</si>
  <si>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</si>
  <si>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</si>
  <si>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</si>
  <si>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</si>
  <si>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</si>
  <si>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</si>
  <si>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</si>
  <si>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</si>
  <si>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</si>
  <si>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</si>
  <si>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</si>
  <si>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</si>
  <si>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</si>
  <si>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</si>
  <si>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</si>
  <si>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</si>
  <si>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</si>
  <si>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</si>
  <si>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</si>
  <si>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</si>
  <si>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</si>
  <si>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</si>
  <si>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</si>
  <si>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</si>
  <si>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</si>
  <si>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</si>
  <si>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</si>
  <si>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</si>
  <si>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</si>
  <si>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</si>
  <si>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</si>
  <si>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</si>
  <si>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</si>
  <si>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</si>
  <si>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</si>
  <si>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</si>
  <si>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</si>
  <si>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</si>
  <si>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</si>
  <si>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</si>
  <si>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</si>
  <si>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</si>
  <si>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</si>
  <si>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</si>
  <si>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</si>
  <si>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</si>
  <si>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</si>
  <si>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</si>
  <si>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</si>
  <si>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</si>
  <si>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</si>
  <si>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</si>
  <si>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</si>
  <si>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</si>
  <si>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</si>
  <si>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</si>
  <si>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</si>
  <si>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</si>
  <si>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</si>
  <si>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</si>
  <si>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</si>
  <si>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</si>
  <si>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</si>
  <si>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</si>
  <si>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</si>
  <si>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</si>
  <si>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</si>
  <si>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</si>
  <si>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</si>
  <si>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</si>
  <si>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</si>
  <si>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</si>
  <si>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</si>
  <si>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</si>
  <si>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</si>
  <si>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</si>
  <si>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</si>
  <si>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</si>
  <si>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</si>
  <si>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</si>
  <si>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</si>
  <si>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</si>
  <si>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</si>
  <si>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</si>
  <si>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</si>
  <si>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</si>
  <si>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</si>
  <si>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</si>
  <si>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</si>
  <si>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</si>
  <si>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</si>
  <si>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</si>
  <si>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</si>
  <si>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</si>
  <si>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</si>
  <si>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</si>
  <si>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</si>
  <si>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</si>
  <si>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</si>
  <si>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</si>
  <si>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</si>
  <si>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</si>
  <si>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</si>
  <si>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</si>
  <si>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</si>
  <si>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</si>
  <si>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</si>
  <si>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</si>
  <si>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</si>
  <si>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</si>
  <si>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</si>
  <si>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</si>
  <si>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</si>
  <si>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</si>
  <si>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</si>
  <si>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</si>
  <si>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</si>
  <si>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</si>
  <si>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</si>
  <si>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</si>
  <si>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</si>
  <si>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</si>
  <si>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</si>
  <si>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</si>
  <si>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</si>
  <si>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</si>
  <si>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</si>
  <si>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</si>
  <si>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</si>
  <si>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</si>
  <si>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</si>
  <si>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</si>
  <si>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</si>
  <si>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</si>
  <si>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</si>
  <si>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</si>
  <si>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</si>
  <si>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</si>
  <si>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</si>
  <si>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</si>
  <si>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</si>
  <si>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</si>
  <si>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</si>
  <si>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</si>
  <si>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</si>
  <si>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</si>
  <si>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</si>
  <si>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</si>
  <si>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</si>
  <si>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</si>
  <si>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</si>
  <si>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</si>
  <si>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</si>
  <si>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</si>
  <si>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</si>
  <si>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</si>
  <si>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</si>
  <si>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</si>
  <si>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</si>
  <si>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</si>
  <si>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</si>
  <si>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</si>
  <si>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</si>
  <si>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</si>
  <si>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</si>
  <si>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</si>
  <si>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</si>
  <si>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</si>
  <si>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</si>
  <si>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</si>
  <si>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</si>
  <si>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</si>
  <si>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</si>
  <si>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</si>
  <si>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</si>
  <si>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</si>
  <si>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</si>
  <si>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</si>
  <si>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</si>
  <si>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</si>
  <si>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</si>
  <si>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</si>
  <si>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</si>
  <si>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</si>
  <si>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</si>
  <si>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</si>
  <si>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</si>
  <si>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</si>
  <si>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</si>
  <si>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</si>
  <si>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</si>
  <si>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</si>
  <si>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</si>
  <si>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</si>
  <si>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</si>
  <si>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</si>
  <si>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</si>
  <si>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</si>
  <si>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</si>
  <si>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</si>
  <si>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</si>
  <si>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</si>
  <si>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</si>
  <si>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</si>
  <si>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</si>
  <si>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</si>
  <si>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</si>
  <si>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</si>
  <si>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</si>
  <si>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</si>
  <si>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</si>
  <si>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</si>
  <si>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</si>
  <si>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</si>
  <si>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</si>
  <si>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</si>
  <si>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</si>
  <si>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</si>
  <si>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</si>
  <si>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</si>
  <si>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</si>
  <si>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</si>
  <si>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</si>
  <si>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</si>
  <si>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</si>
  <si>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</si>
  <si>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</si>
  <si>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</si>
  <si>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</si>
  <si>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</si>
  <si>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</si>
  <si>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</si>
  <si>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</si>
  <si>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</si>
  <si>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</si>
  <si>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</si>
  <si>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</si>
  <si>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</si>
  <si>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</si>
  <si>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</si>
  <si>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</si>
  <si>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</si>
  <si>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</si>
  <si>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</si>
  <si>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</si>
  <si>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</si>
  <si>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</si>
  <si>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</si>
  <si>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</si>
  <si>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</si>
  <si>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</si>
  <si>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</si>
  <si>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</si>
  <si>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</si>
  <si>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</si>
  <si>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</si>
  <si>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</si>
  <si>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</si>
  <si>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</si>
  <si>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</si>
  <si>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</si>
  <si>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</si>
  <si>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</si>
  <si>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</si>
  <si>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</si>
  <si>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</si>
  <si>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</si>
  <si>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</si>
  <si>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</si>
  <si>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</si>
  <si>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</si>
  <si>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</si>
  <si>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</si>
  <si>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</si>
  <si>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</si>
  <si>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</si>
  <si>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</si>
  <si>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</si>
  <si>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</si>
  <si>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</si>
  <si>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</si>
  <si>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</si>
  <si>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</si>
  <si>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</si>
  <si>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</si>
  <si>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</si>
  <si>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</si>
  <si>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</si>
  <si>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</si>
  <si>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</si>
  <si>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</si>
  <si>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</si>
  <si>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</si>
  <si>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</si>
  <si>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</si>
  <si>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</si>
  <si>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</si>
  <si>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</si>
  <si>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</si>
  <si>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</si>
  <si>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</si>
  <si>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</si>
  <si>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</si>
  <si>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</si>
  <si>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</si>
  <si>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</si>
  <si>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</si>
  <si>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</si>
  <si>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</si>
  <si>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</si>
  <si>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</si>
  <si>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</si>
  <si>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</si>
  <si>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</si>
  <si>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</si>
  <si>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</si>
  <si>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</si>
  <si>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</si>
  <si>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</si>
  <si>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</si>
  <si>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</si>
  <si>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</si>
  <si>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</si>
  <si>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</si>
  <si>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</si>
  <si>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</si>
  <si>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</si>
  <si>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</si>
  <si>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</si>
  <si>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</si>
  <si>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</si>
  <si>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</si>
  <si>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</si>
  <si>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</si>
  <si>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</si>
  <si>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</si>
  <si>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</si>
  <si>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</si>
  <si>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</si>
  <si>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</si>
  <si>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</si>
  <si>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</si>
  <si>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</si>
  <si>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</si>
  <si>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</si>
  <si>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</si>
  <si>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</si>
  <si>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</si>
  <si>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</si>
  <si>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</si>
  <si>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</si>
  <si>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</si>
  <si>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</si>
  <si>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</si>
  <si>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</si>
  <si>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</si>
  <si>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</si>
  <si>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</si>
  <si>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</si>
  <si>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</si>
  <si>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</si>
  <si>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</si>
  <si>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</si>
  <si>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</si>
  <si>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</si>
  <si>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</si>
  <si>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</si>
  <si>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</si>
  <si>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</si>
  <si>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</si>
  <si>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</si>
  <si>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</si>
  <si>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</si>
  <si>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</si>
  <si>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</si>
  <si>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</si>
  <si>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</si>
  <si>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</si>
  <si>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</si>
  <si>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</si>
  <si>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</si>
  <si>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</si>
  <si>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</si>
  <si>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</si>
  <si>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</si>
  <si>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</si>
  <si>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</si>
  <si>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</si>
  <si>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</si>
  <si>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</si>
  <si>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</si>
  <si>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</si>
  <si>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</si>
  <si>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</si>
  <si>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</si>
  <si>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</si>
  <si>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</si>
  <si>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</si>
  <si>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</si>
  <si>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</si>
  <si>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</si>
  <si>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</si>
  <si>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</si>
  <si>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</si>
  <si>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</si>
  <si>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</si>
  <si>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</si>
  <si>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</si>
  <si>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</si>
  <si>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</si>
  <si>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</si>
  <si>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</si>
  <si>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</si>
  <si>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</si>
  <si>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</si>
  <si>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</si>
  <si>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</si>
  <si>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</si>
  <si>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</si>
  <si>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</si>
  <si>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</si>
  <si>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</si>
  <si>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</si>
  <si>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</si>
  <si>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</si>
  <si>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</si>
  <si>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</si>
  <si>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</si>
  <si>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</si>
  <si>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</si>
  <si>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</si>
  <si>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</si>
  <si>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</si>
  <si>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</si>
  <si>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</si>
  <si>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</si>
  <si>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</si>
  <si>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</si>
  <si>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</si>
  <si>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</si>
  <si>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</si>
  <si>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</si>
  <si>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</si>
  <si>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</si>
  <si>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</si>
  <si>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</si>
  <si>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</si>
  <si>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</si>
  <si>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</si>
  <si>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</si>
  <si>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</si>
  <si>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</si>
  <si>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</si>
  <si>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</si>
  <si>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</si>
  <si>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</si>
  <si>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</si>
  <si>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</si>
  <si>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</si>
  <si>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</si>
  <si>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</si>
  <si>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</si>
  <si>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</si>
  <si>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</si>
  <si>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</si>
  <si>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</si>
  <si>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</si>
  <si>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</si>
  <si>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</si>
  <si>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</si>
  <si>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</si>
  <si>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</si>
  <si>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</si>
  <si>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</si>
  <si>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</si>
  <si>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</si>
  <si>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</si>
  <si>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</si>
  <si>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</si>
  <si>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</si>
  <si>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</si>
  <si>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</si>
  <si>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</si>
  <si>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</si>
  <si>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</si>
  <si>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</si>
  <si>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</si>
  <si>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</si>
  <si>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</si>
  <si>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</si>
  <si>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</si>
  <si>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</si>
  <si>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</si>
  <si>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</si>
  <si>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</si>
  <si>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</si>
  <si>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</si>
  <si>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</si>
  <si>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</si>
  <si>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</si>
  <si>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</si>
  <si>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</si>
  <si>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</si>
  <si>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</si>
  <si>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</si>
  <si>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</si>
  <si>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</si>
  <si>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</si>
  <si>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</si>
  <si>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</si>
  <si>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</si>
  <si>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</si>
  <si>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</si>
  <si>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</si>
  <si>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</si>
  <si>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</si>
  <si>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</si>
  <si>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</si>
  <si>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</si>
  <si>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</si>
  <si>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</si>
  <si>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</si>
  <si>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</si>
  <si>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</si>
  <si>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</si>
  <si>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</si>
  <si>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</si>
  <si>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</si>
  <si>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</si>
  <si>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</si>
  <si>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</si>
  <si>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</si>
  <si>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</si>
  <si>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</si>
  <si>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</si>
  <si>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</si>
  <si>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</si>
  <si>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</si>
  <si>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</si>
  <si>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</si>
  <si>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</si>
  <si>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</si>
  <si>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</si>
  <si>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</si>
  <si>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</si>
  <si>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</si>
  <si>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</si>
  <si>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</si>
  <si>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</si>
  <si>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</si>
  <si>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</si>
  <si>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</si>
  <si>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</si>
  <si>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</si>
  <si>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</si>
  <si>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</si>
  <si>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</si>
  <si>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</si>
  <si>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</si>
  <si>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</si>
  <si>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</si>
  <si>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</si>
  <si>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</si>
  <si>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</si>
  <si>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</si>
  <si>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</si>
  <si>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</si>
  <si>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</si>
  <si>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</si>
  <si>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</si>
  <si>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</si>
  <si>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</si>
  <si>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</si>
  <si>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</si>
  <si>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</si>
  <si>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</si>
  <si>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</si>
  <si>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</si>
  <si>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</si>
  <si>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</si>
  <si>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</si>
  <si>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</si>
  <si>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</si>
  <si>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</si>
  <si>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</si>
  <si>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</si>
  <si>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</si>
  <si>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</si>
  <si>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</si>
  <si>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</si>
  <si>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</si>
  <si>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</si>
  <si>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</si>
  <si>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</si>
  <si>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</si>
  <si>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</si>
  <si>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</si>
  <si>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</si>
  <si>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</si>
  <si>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</si>
  <si>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</si>
  <si>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</si>
  <si>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</si>
  <si>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</si>
  <si>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</si>
  <si>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</si>
  <si>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</si>
  <si>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</si>
  <si>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</si>
  <si>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</si>
  <si>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</si>
  <si>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</si>
  <si>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</si>
  <si>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</si>
  <si>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</si>
  <si>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</si>
  <si>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</si>
  <si>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</si>
  <si>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</si>
  <si>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</si>
  <si>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</si>
  <si>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</si>
  <si>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</si>
  <si>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</si>
  <si>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</si>
  <si>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</si>
  <si>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</si>
  <si>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</si>
  <si>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</si>
  <si>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</si>
  <si>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</si>
  <si>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</si>
  <si>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</si>
  <si>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</si>
  <si>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</si>
  <si>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</si>
  <si>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</si>
  <si>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</si>
  <si>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</si>
  <si>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</si>
  <si>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</si>
  <si>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</si>
  <si>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</si>
  <si>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</si>
  <si>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</si>
  <si>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</si>
  <si>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</si>
  <si>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</si>
  <si>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</si>
  <si>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</si>
  <si>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</si>
  <si>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</si>
  <si>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</si>
  <si>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</si>
  <si>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</si>
  <si>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</si>
  <si>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</si>
  <si>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</si>
  <si>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</si>
  <si>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</si>
  <si>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</si>
  <si>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</si>
  <si>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</si>
  <si>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</si>
  <si>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</si>
  <si>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</si>
  <si>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</si>
  <si>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</si>
  <si>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</si>
  <si>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</si>
  <si>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</si>
  <si>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</si>
  <si>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</si>
  <si>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</si>
  <si>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</si>
  <si>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</si>
  <si>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</si>
  <si>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</si>
  <si>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</si>
  <si>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</si>
  <si>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</si>
  <si>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</si>
  <si>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</si>
  <si>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</si>
  <si>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</si>
  <si>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</si>
  <si>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</si>
  <si>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</si>
  <si>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</si>
  <si>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</si>
  <si>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</si>
  <si>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</si>
  <si>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</si>
  <si>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</si>
  <si>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</si>
  <si>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</si>
  <si>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</si>
  <si>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</si>
  <si>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</si>
  <si>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</si>
  <si>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</si>
  <si>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</si>
  <si>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</si>
  <si>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</si>
  <si>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</si>
  <si>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</si>
  <si>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</si>
  <si>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</si>
  <si>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</si>
  <si>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</si>
  <si>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</si>
  <si>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</si>
  <si>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</si>
  <si>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</si>
  <si>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</si>
  <si>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</si>
  <si>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</si>
  <si>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</si>
  <si>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</si>
  <si>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</si>
  <si>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</si>
  <si>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</si>
  <si>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</si>
  <si>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</si>
  <si>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</si>
  <si>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</si>
  <si>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</si>
  <si>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</si>
  <si>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</si>
  <si>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</si>
  <si>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</si>
  <si>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</si>
  <si>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</si>
  <si>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</si>
  <si>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</si>
  <si>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</si>
  <si>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</si>
  <si>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</si>
  <si>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</si>
  <si>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</si>
  <si>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</si>
  <si>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</si>
  <si>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</si>
  <si>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</si>
  <si>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</si>
  <si>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</si>
  <si>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</si>
  <si>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</si>
  <si>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</si>
  <si>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</si>
  <si>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</si>
  <si>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</si>
  <si>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</si>
  <si>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</si>
  <si>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</si>
  <si>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</si>
  <si>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</si>
  <si>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</si>
  <si>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</si>
  <si>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</si>
  <si>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</si>
  <si>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</si>
  <si>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</si>
  <si>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</si>
  <si>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</si>
  <si>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</si>
  <si>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</si>
  <si>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</si>
  <si>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</si>
  <si>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</si>
  <si>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</si>
  <si>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</si>
  <si>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</si>
  <si>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</si>
  <si>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</si>
  <si>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</si>
  <si>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</si>
  <si>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</si>
  <si>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</si>
  <si>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</si>
  <si>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</si>
  <si>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</si>
  <si>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</si>
  <si>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</si>
  <si>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</si>
  <si>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</si>
  <si>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</si>
  <si>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</si>
  <si>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</si>
  <si>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</si>
  <si>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</si>
  <si>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</si>
  <si>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</si>
  <si>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</si>
  <si>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</si>
  <si>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</si>
  <si>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</si>
  <si>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</si>
  <si>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</si>
  <si>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</si>
  <si>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</si>
  <si>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</si>
  <si>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</si>
  <si>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</si>
  <si>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</si>
  <si>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</si>
  <si>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</si>
  <si>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</si>
  <si>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</si>
  <si>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</si>
  <si>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</si>
  <si>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</si>
  <si>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</si>
  <si>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</si>
  <si>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</si>
  <si>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</si>
  <si>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</si>
  <si>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</si>
  <si>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</si>
  <si>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</si>
  <si>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</si>
  <si>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</si>
  <si>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</si>
  <si>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</si>
  <si>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</si>
  <si>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</si>
  <si>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</si>
  <si>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</si>
  <si>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</si>
  <si>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</si>
  <si>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</si>
  <si>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</si>
  <si>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</si>
  <si>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</si>
  <si>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</si>
  <si>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</si>
  <si>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</si>
  <si>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</si>
  <si>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</si>
  <si>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</si>
  <si>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</si>
  <si>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</si>
  <si>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</si>
  <si>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</si>
  <si>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</si>
  <si>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</si>
  <si>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</si>
  <si>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</si>
  <si>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</si>
  <si>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</si>
  <si>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</si>
  <si>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</si>
  <si>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</si>
  <si>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</si>
  <si>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</si>
  <si>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</si>
  <si>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</si>
  <si>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</si>
  <si>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</si>
  <si>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</si>
  <si>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</si>
  <si>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</si>
  <si>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</si>
  <si>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</si>
  <si>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</si>
  <si>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</si>
  <si>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</si>
  <si>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</si>
  <si>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</si>
  <si>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</si>
  <si>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</si>
  <si>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</si>
  <si>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</si>
  <si>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</si>
  <si>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</si>
  <si>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</si>
  <si>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</si>
  <si>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</si>
  <si>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</si>
  <si>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</si>
  <si>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</si>
  <si>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</si>
  <si>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</si>
  <si>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</si>
  <si>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</si>
  <si>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</si>
  <si>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</si>
  <si>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</si>
  <si>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</si>
  <si>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</si>
  <si>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</si>
  <si>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</si>
  <si>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</si>
  <si>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</si>
  <si>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</si>
  <si>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</si>
  <si>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</si>
  <si>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</si>
  <si>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</si>
  <si>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</si>
  <si>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</si>
  <si>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</si>
  <si>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</si>
  <si>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</si>
  <si>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</si>
  <si>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</si>
  <si>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</si>
  <si>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</si>
  <si>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</si>
  <si>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</si>
  <si>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</si>
  <si>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</si>
  <si>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</si>
  <si>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</si>
  <si>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</si>
  <si>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</si>
  <si>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</si>
  <si>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</si>
  <si>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</si>
  <si>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</si>
  <si>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</si>
  <si>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</si>
  <si>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</si>
  <si>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</si>
  <si>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</si>
  <si>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</si>
  <si>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</si>
  <si>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</si>
  <si>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</si>
  <si>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</si>
  <si>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</si>
  <si>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</si>
  <si>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</si>
  <si>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</si>
  <si>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</si>
  <si>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</si>
  <si>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</si>
  <si>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</si>
  <si>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</si>
  <si>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</si>
  <si>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</si>
  <si>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</si>
  <si>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</si>
  <si>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</si>
  <si>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</si>
  <si>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</si>
  <si>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</si>
  <si>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</si>
  <si>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</si>
  <si>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</si>
  <si>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</si>
  <si>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</si>
  <si>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</si>
  <si>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</si>
  <si>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</si>
  <si>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</si>
  <si>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</si>
  <si>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</si>
  <si>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</si>
  <si>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</si>
  <si>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</si>
  <si>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</si>
  <si>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</si>
  <si>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</si>
  <si>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</si>
  <si>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</si>
  <si>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</si>
  <si>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</si>
  <si>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</si>
  <si>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</si>
  <si>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</si>
  <si>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</si>
  <si>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</si>
  <si>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</si>
  <si>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</si>
  <si>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</si>
  <si>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</si>
  <si>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</si>
  <si>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</si>
  <si>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</si>
  <si>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</si>
  <si>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</si>
  <si>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</si>
  <si>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</si>
  <si>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</si>
  <si>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</si>
  <si>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</si>
  <si>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</si>
  <si>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</si>
  <si>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</si>
  <si>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</si>
  <si>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</si>
  <si>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</si>
  <si>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</si>
  <si>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</si>
  <si>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</si>
  <si>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</si>
  <si>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</si>
  <si>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</si>
  <si>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</si>
  <si>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</si>
  <si>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</si>
  <si>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</si>
  <si>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</si>
  <si>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</si>
  <si>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</si>
  <si>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</si>
  <si>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</si>
  <si>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</si>
  <si>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</si>
  <si>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</si>
  <si>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</si>
  <si>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</si>
  <si>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</si>
  <si>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</si>
  <si>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</si>
  <si>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</si>
  <si>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</si>
  <si>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</si>
  <si>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</si>
  <si>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</si>
  <si>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</si>
  <si>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</si>
  <si>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</si>
  <si>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</si>
  <si>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</si>
  <si>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</si>
  <si>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</si>
  <si>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</si>
  <si>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</si>
  <si>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</si>
  <si>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</si>
  <si>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</si>
  <si>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</si>
  <si>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</si>
  <si>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</si>
  <si>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</si>
  <si>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</si>
  <si>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</si>
  <si>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</si>
  <si>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</si>
  <si>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</si>
  <si>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</si>
  <si>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</si>
  <si>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</si>
  <si>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</si>
  <si>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</si>
  <si>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</si>
  <si>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</si>
  <si>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</si>
  <si>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</si>
  <si>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</si>
  <si>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</si>
  <si>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</si>
  <si>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</si>
  <si>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</si>
  <si>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</si>
  <si>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</si>
  <si>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</si>
  <si>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</si>
  <si>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</si>
  <si>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</si>
  <si>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</si>
  <si>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</si>
  <si>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</si>
  <si>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</si>
  <si>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</si>
  <si>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</si>
  <si>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</si>
  <si>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</si>
  <si>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</si>
  <si>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</si>
  <si>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</si>
  <si>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</si>
  <si>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</si>
  <si>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</si>
  <si>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</si>
  <si>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</si>
  <si>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</si>
  <si>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</si>
  <si>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</si>
  <si>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</si>
  <si>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</si>
  <si>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</si>
  <si>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</si>
  <si>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</si>
  <si>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</si>
  <si>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</si>
  <si>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</si>
  <si>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</si>
  <si>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</si>
  <si>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</si>
  <si>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</si>
  <si>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</si>
  <si>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</si>
  <si>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</si>
  <si>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</si>
  <si>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</si>
  <si>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</si>
  <si>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</si>
  <si>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</si>
  <si>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</si>
  <si>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</si>
  <si>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</si>
  <si>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</si>
  <si>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</si>
  <si>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</si>
  <si>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</si>
  <si>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</si>
  <si>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</si>
  <si>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</si>
  <si>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</si>
  <si>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</si>
  <si>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</si>
  <si>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</si>
  <si>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</si>
  <si>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</si>
  <si>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</si>
  <si>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</si>
  <si>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</si>
  <si>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</si>
  <si>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</si>
  <si>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</si>
  <si>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</si>
  <si>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</si>
  <si>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</si>
  <si>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</si>
  <si>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</si>
  <si>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</si>
  <si>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</si>
  <si>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</si>
  <si>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</si>
  <si>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</si>
  <si>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</si>
  <si>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</si>
  <si>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</si>
  <si>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</si>
  <si>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</si>
  <si>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</si>
  <si>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</si>
  <si>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</si>
  <si>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</si>
  <si>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</si>
  <si>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</si>
  <si>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</si>
  <si>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</si>
  <si>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</si>
  <si>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</si>
  <si>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</si>
  <si>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</si>
  <si>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</si>
  <si>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</si>
  <si>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</si>
  <si>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</si>
  <si>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</si>
  <si>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</si>
  <si>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</si>
  <si>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</si>
  <si>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</si>
  <si>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</si>
  <si>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</si>
  <si>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</si>
  <si>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</si>
  <si>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</si>
  <si>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</si>
  <si>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</si>
  <si>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</si>
  <si>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</si>
  <si>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</si>
  <si>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</si>
  <si>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</si>
  <si>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</si>
  <si>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</si>
  <si>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</si>
  <si>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</si>
  <si>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</si>
  <si>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</si>
  <si>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</si>
  <si>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</si>
  <si>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</si>
  <si>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</si>
  <si>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</si>
  <si>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</si>
  <si>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</si>
  <si>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</si>
  <si>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</si>
  <si>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</si>
  <si>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</si>
  <si>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</si>
  <si>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</si>
  <si>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</si>
  <si>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</si>
  <si>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</si>
  <si>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</si>
  <si>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</si>
  <si>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</si>
  <si>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</si>
  <si>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</si>
  <si>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</si>
  <si>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</si>
  <si>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</si>
  <si>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</si>
  <si>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</si>
  <si>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</si>
  <si>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</si>
  <si>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</si>
  <si>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</si>
  <si>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</si>
  <si>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</si>
  <si>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</si>
  <si>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</si>
  <si>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</si>
  <si>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</si>
  <si>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</si>
  <si>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</si>
  <si>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</si>
  <si>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</si>
  <si>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</si>
  <si>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</si>
  <si>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</si>
  <si>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</si>
  <si>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</si>
  <si>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</si>
  <si>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</si>
  <si>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</si>
  <si>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</si>
  <si>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</si>
  <si>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</si>
  <si>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</si>
  <si>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</si>
  <si>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</si>
  <si>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</si>
  <si>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</si>
  <si>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</si>
  <si>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</si>
  <si>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</si>
  <si>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</si>
  <si>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</si>
  <si>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</si>
  <si>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</si>
  <si>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</si>
  <si>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</si>
  <si>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</si>
  <si>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</si>
  <si>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</si>
  <si>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</si>
  <si>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</si>
  <si>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</si>
  <si>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</si>
  <si>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</si>
  <si>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</si>
  <si>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</si>
  <si>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</si>
  <si>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</si>
  <si>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</si>
  <si>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</si>
  <si>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</si>
  <si>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</si>
  <si>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</si>
  <si>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</si>
  <si>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</si>
  <si>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</si>
  <si>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</si>
  <si>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</si>
  <si>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</si>
  <si>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</si>
  <si>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</si>
  <si>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</si>
  <si>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</si>
  <si>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</si>
  <si>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</si>
  <si>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</si>
  <si>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</si>
  <si>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</si>
  <si>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</si>
  <si>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</si>
  <si>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</si>
  <si>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</si>
  <si>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</si>
  <si>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</si>
  <si>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</si>
  <si>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</si>
  <si>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</si>
  <si>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</si>
  <si>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</si>
  <si>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</si>
  <si>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</si>
  <si>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</si>
  <si>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</si>
  <si>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</si>
  <si>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</si>
  <si>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</si>
  <si>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</si>
  <si>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</si>
  <si>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</si>
  <si>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</si>
  <si>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</si>
  <si>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</si>
  <si>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</si>
  <si>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</si>
  <si>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</si>
  <si>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</si>
  <si>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</si>
  <si>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</si>
  <si>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</si>
  <si>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</si>
  <si>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</si>
  <si>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</si>
  <si>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</si>
  <si>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</si>
  <si>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</si>
  <si>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</si>
  <si>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</si>
  <si>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</si>
  <si>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</si>
  <si>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</si>
  <si>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</si>
  <si>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</si>
  <si>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</si>
  <si>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</si>
  <si>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</si>
  <si>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</si>
  <si>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</si>
  <si>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</si>
  <si>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</si>
  <si>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</si>
  <si>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</si>
  <si>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</si>
  <si>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</si>
  <si>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</si>
  <si>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</si>
  <si>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</si>
  <si>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</si>
  <si>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</si>
  <si>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</si>
  <si>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</si>
  <si>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</si>
  <si>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</si>
  <si>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</si>
  <si>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</si>
  <si>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</si>
  <si>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</si>
  <si>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</si>
  <si>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</si>
  <si>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</si>
  <si>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</si>
  <si>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</si>
  <si>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</si>
  <si>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</si>
  <si>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</si>
  <si>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</si>
  <si>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</si>
  <si>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</si>
  <si>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</si>
  <si>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</si>
  <si>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</si>
  <si>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</si>
  <si>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</si>
  <si>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</si>
  <si>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</si>
  <si>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</si>
  <si>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</si>
  <si>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</si>
  <si>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</si>
  <si>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</si>
  <si>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</si>
  <si>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</si>
  <si>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</si>
  <si>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</si>
  <si>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</si>
  <si>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</si>
  <si>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</si>
  <si>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</si>
  <si>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</si>
  <si>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</si>
  <si>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</si>
  <si>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</si>
  <si>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</si>
  <si>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</si>
  <si>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</si>
  <si>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</si>
  <si>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</si>
  <si>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</si>
  <si>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</si>
  <si>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</si>
  <si>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</si>
  <si>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</si>
  <si>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</si>
  <si>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</si>
  <si>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</si>
  <si>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</si>
  <si>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</si>
  <si>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</si>
  <si>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</si>
  <si>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</si>
  <si>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</si>
  <si>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</si>
  <si>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</si>
  <si>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</si>
  <si>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</si>
  <si>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</si>
  <si>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</si>
  <si>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</si>
  <si>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</si>
  <si>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</si>
  <si>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</si>
  <si>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</si>
  <si>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</si>
  <si>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</si>
  <si>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</si>
  <si>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</si>
  <si>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</si>
  <si>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</si>
  <si>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</si>
  <si>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</si>
  <si>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</si>
  <si>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</si>
  <si>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</si>
  <si>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</si>
  <si>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</si>
  <si>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</si>
  <si>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</si>
  <si>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</si>
  <si>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</si>
  <si>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</si>
  <si>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</si>
  <si>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</si>
  <si>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</si>
  <si>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</si>
  <si>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</si>
  <si>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</si>
  <si>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</si>
  <si>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</si>
  <si>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</si>
  <si>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</si>
  <si>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</si>
  <si>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</si>
  <si>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</si>
  <si>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</si>
  <si>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</si>
  <si>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</si>
  <si>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</si>
  <si>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</si>
  <si>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</si>
  <si>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</si>
  <si>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</si>
  <si>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</si>
  <si>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</si>
  <si>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</si>
  <si>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</si>
  <si>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</si>
  <si>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</si>
  <si>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</si>
  <si>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</si>
  <si>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</si>
  <si>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</si>
  <si>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</si>
  <si>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</si>
  <si>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</si>
  <si>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</si>
  <si>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</si>
  <si>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</si>
  <si>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</si>
  <si>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</si>
  <si>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</si>
  <si>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</si>
  <si>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</si>
  <si>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</si>
  <si>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</si>
  <si>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</si>
  <si>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</si>
  <si>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</si>
  <si>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</si>
  <si>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</si>
  <si>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</si>
  <si>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</si>
  <si>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</si>
  <si>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</si>
  <si>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</si>
  <si>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</si>
  <si>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</si>
  <si>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</si>
  <si>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</si>
  <si>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</si>
  <si>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</si>
  <si>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</si>
  <si>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</si>
  <si>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</si>
  <si>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</si>
  <si>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</si>
  <si>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</si>
  <si>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</si>
  <si>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</si>
  <si>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</si>
  <si>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</si>
  <si>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</si>
  <si>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</si>
  <si>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</si>
  <si>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</si>
  <si>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</si>
  <si>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</si>
  <si>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</si>
  <si>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</si>
  <si>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</si>
  <si>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</si>
  <si>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</si>
  <si>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</si>
  <si>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</si>
  <si>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</si>
  <si>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</si>
  <si>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</si>
  <si>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</si>
  <si>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</si>
  <si>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</si>
  <si>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</si>
  <si>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</si>
  <si>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</si>
  <si>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</si>
  <si>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</si>
  <si>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</si>
  <si>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</si>
  <si>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</si>
  <si>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</si>
  <si>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</si>
  <si>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</si>
  <si>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</si>
  <si>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</si>
  <si>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</si>
  <si>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</si>
  <si>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</si>
  <si>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</si>
  <si>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</si>
  <si>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</si>
  <si>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</si>
  <si>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</si>
  <si>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</si>
  <si>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</si>
  <si>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</si>
  <si>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</si>
  <si>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</si>
  <si>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</si>
  <si>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</si>
  <si>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</si>
  <si>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</si>
  <si>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</si>
  <si>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</si>
  <si>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</si>
  <si>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</si>
  <si>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</si>
  <si>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</si>
  <si>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</si>
  <si>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</si>
  <si>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</si>
  <si>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</si>
  <si>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</si>
  <si>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</si>
  <si>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</si>
  <si>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</si>
  <si>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</si>
  <si>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</si>
  <si>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</si>
  <si>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</si>
  <si>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</si>
  <si>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</si>
  <si>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</si>
  <si>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</si>
  <si>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</si>
  <si>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</si>
  <si>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</si>
  <si>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</si>
  <si>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</si>
  <si>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</si>
  <si>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</si>
  <si>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</si>
  <si>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</si>
  <si>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</si>
  <si>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</si>
  <si>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</si>
  <si>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</si>
  <si>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</si>
  <si>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</si>
  <si>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</si>
  <si>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</si>
  <si>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</si>
  <si>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</si>
  <si>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</si>
  <si>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</si>
  <si>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</si>
  <si>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</si>
  <si>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</si>
  <si>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</si>
  <si>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</si>
  <si>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</si>
  <si>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</si>
  <si>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</si>
  <si>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</si>
  <si>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</si>
  <si>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</si>
  <si>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</si>
  <si>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</si>
  <si>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</si>
  <si>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</si>
  <si>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</si>
  <si>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</si>
  <si>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</si>
  <si>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</si>
  <si>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</si>
  <si>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</si>
  <si>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</si>
  <si>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</si>
  <si>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</si>
  <si>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</si>
  <si>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</si>
  <si>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</si>
  <si>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</si>
  <si>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</si>
  <si>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</si>
  <si>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</si>
  <si>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</si>
  <si>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</si>
  <si>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</si>
  <si>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</si>
  <si>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</si>
  <si>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</si>
  <si>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</si>
  <si>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</si>
  <si>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</si>
  <si>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</si>
  <si>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</si>
  <si>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</si>
  <si>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</si>
  <si>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</si>
  <si>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</si>
  <si>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</si>
  <si>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</si>
  <si>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</si>
  <si>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</si>
  <si>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</si>
  <si>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</si>
  <si>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</si>
  <si>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</si>
  <si>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</si>
  <si>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</si>
  <si>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</si>
  <si>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</si>
  <si>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</si>
  <si>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</si>
  <si>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</si>
  <si>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</si>
  <si>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</si>
  <si>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</si>
  <si>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</si>
  <si>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</si>
  <si>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</si>
  <si>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</si>
  <si>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</si>
  <si>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</si>
  <si>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</si>
  <si>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</si>
  <si>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</si>
  <si>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</si>
  <si>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</si>
  <si>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</si>
  <si>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</si>
  <si>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</si>
  <si>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</si>
  <si>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</si>
  <si>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</si>
  <si>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</si>
  <si>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</si>
  <si>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</si>
  <si>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</si>
  <si>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</si>
  <si>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</si>
  <si>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</si>
  <si>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</si>
  <si>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</si>
  <si>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</si>
  <si>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</si>
  <si>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</si>
  <si>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</si>
  <si>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</si>
  <si>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</si>
  <si>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</si>
  <si>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</si>
  <si>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</si>
  <si>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</si>
  <si>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</si>
  <si>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</si>
  <si>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</si>
  <si>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</si>
  <si>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</si>
  <si>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</si>
  <si>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</si>
  <si>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</si>
  <si>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</si>
  <si>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</si>
  <si>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</si>
  <si>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</si>
  <si>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</si>
  <si>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</si>
  <si>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</si>
  <si>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</si>
  <si>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</si>
  <si>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</si>
  <si>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</si>
  <si>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</si>
  <si>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</si>
  <si>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</si>
  <si>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</si>
  <si>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</si>
  <si>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</si>
  <si>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</si>
  <si>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</si>
  <si>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</si>
  <si>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</si>
  <si>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</si>
  <si>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</si>
  <si>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</si>
  <si>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</si>
  <si>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</si>
  <si>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</si>
  <si>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</si>
  <si>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</si>
  <si>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</si>
  <si>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</si>
  <si>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</si>
  <si>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</si>
  <si>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</si>
  <si>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</si>
  <si>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</si>
  <si>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</si>
  <si>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</si>
  <si>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</si>
  <si>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</si>
  <si>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</si>
  <si>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</si>
  <si>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</si>
  <si>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</si>
  <si>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</si>
  <si>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</si>
  <si>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</si>
  <si>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</si>
  <si>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</si>
  <si>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</si>
  <si>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</si>
  <si>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</si>
  <si>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</si>
  <si>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</si>
  <si>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</si>
  <si>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</si>
  <si>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</si>
  <si>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</si>
  <si>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</si>
  <si>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</si>
  <si>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</si>
  <si>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</si>
  <si>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</si>
  <si>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</si>
  <si>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</si>
  <si>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</si>
  <si>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</si>
  <si>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</si>
  <si>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</si>
  <si>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</si>
  <si>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</si>
  <si>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</si>
  <si>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</si>
  <si>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</si>
  <si>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</si>
  <si>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</si>
  <si>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</si>
  <si>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</si>
  <si>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</si>
  <si>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</si>
  <si>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</si>
  <si>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</si>
  <si>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</si>
  <si>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</si>
  <si>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</si>
  <si>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</si>
  <si>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</si>
  <si>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</si>
  <si>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</si>
  <si>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</si>
  <si>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</si>
  <si>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</si>
  <si>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</si>
  <si>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</si>
  <si>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</si>
  <si>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</si>
  <si>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</si>
  <si>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</si>
  <si>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</si>
  <si>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</si>
  <si>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</si>
  <si>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</si>
  <si>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</si>
  <si>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</si>
  <si>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</si>
  <si>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</si>
  <si>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</si>
  <si>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</si>
  <si>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</si>
  <si>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</si>
  <si>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</si>
  <si>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</si>
  <si>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</si>
  <si>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</si>
  <si>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</si>
  <si>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</si>
  <si>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</si>
  <si>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</si>
  <si>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</si>
  <si>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</si>
  <si>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</si>
  <si>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</si>
  <si>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</si>
  <si>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</si>
  <si>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</si>
  <si>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</si>
  <si>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</si>
  <si>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</si>
  <si>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</si>
  <si>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</si>
  <si>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</si>
  <si>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</si>
  <si>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</si>
  <si>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</si>
  <si>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</si>
  <si>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</si>
  <si>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</si>
  <si>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</si>
  <si>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</si>
  <si>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</si>
  <si>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</si>
  <si>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</si>
  <si>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</si>
  <si>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</si>
  <si>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</si>
  <si>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</si>
  <si>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</si>
  <si>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</si>
  <si>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</si>
  <si>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</si>
  <si>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</si>
  <si>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</si>
  <si>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</si>
  <si>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</si>
  <si>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</si>
  <si>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</si>
  <si>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</si>
  <si>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</si>
  <si>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</si>
  <si>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</si>
  <si>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</si>
  <si>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</si>
  <si>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</si>
  <si>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</si>
  <si>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</si>
  <si>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</si>
  <si>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</si>
  <si>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</si>
  <si>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</si>
  <si>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</si>
  <si>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</si>
  <si>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</si>
  <si>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</si>
  <si>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</si>
  <si>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</si>
  <si>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</si>
  <si>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</si>
  <si>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</si>
  <si>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</si>
  <si>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</si>
  <si>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</si>
  <si>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</si>
  <si>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</si>
  <si>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</si>
  <si>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</si>
  <si>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</si>
  <si>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</si>
  <si>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</si>
  <si>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</si>
  <si>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</si>
  <si>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</si>
  <si>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</si>
  <si>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</si>
  <si>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</si>
  <si>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</si>
  <si>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</si>
  <si>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</si>
  <si>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</si>
  <si>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</si>
  <si>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</si>
  <si>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</si>
  <si>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</si>
  <si>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</si>
  <si>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</si>
  <si>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</si>
  <si>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</si>
  <si>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</si>
  <si>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</si>
  <si>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</si>
  <si>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</si>
  <si>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</si>
  <si>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</si>
  <si>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</si>
  <si>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</si>
  <si>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</si>
  <si>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</si>
  <si>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</si>
  <si>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</si>
  <si>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</si>
  <si>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</si>
  <si>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</si>
  <si>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</si>
  <si>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</si>
  <si>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</si>
  <si>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</si>
  <si>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</si>
  <si>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</si>
  <si>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</si>
  <si>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</si>
  <si>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</si>
  <si>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</si>
  <si>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</si>
  <si>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</si>
  <si>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</si>
  <si>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</si>
  <si>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</si>
  <si>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</si>
  <si>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</si>
  <si>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</si>
  <si>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</si>
  <si>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</si>
  <si>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</si>
  <si>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</si>
  <si>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</si>
  <si>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</si>
  <si>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</si>
  <si>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</si>
  <si>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</si>
  <si>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</si>
  <si>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</si>
  <si>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</si>
  <si>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</si>
  <si>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</si>
  <si>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</si>
  <si>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</si>
  <si>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</si>
  <si>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</si>
  <si>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</si>
  <si>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</si>
  <si>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</si>
  <si>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</si>
  <si>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</si>
  <si>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</si>
  <si>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</si>
  <si>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</si>
  <si>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</si>
  <si>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</si>
  <si>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</si>
  <si>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</si>
  <si>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</si>
  <si>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</si>
  <si>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</si>
  <si>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</si>
  <si>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</si>
  <si>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</si>
  <si>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</si>
  <si>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</si>
  <si>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</si>
  <si>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</si>
  <si>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</si>
  <si>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</si>
  <si>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</si>
  <si>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</si>
  <si>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</si>
  <si>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</si>
  <si>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</si>
  <si>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</si>
  <si>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</si>
  <si>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</si>
  <si>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</si>
  <si>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</si>
  <si>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</si>
  <si>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</si>
  <si>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</si>
  <si>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</si>
  <si>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</si>
  <si>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</si>
  <si>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</si>
  <si>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</si>
  <si>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</si>
  <si>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</si>
  <si>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</si>
  <si>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</si>
  <si>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</si>
  <si>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</si>
  <si>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</si>
  <si>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</si>
  <si>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</si>
  <si>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</si>
  <si>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</si>
  <si>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</si>
  <si>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</si>
  <si>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</si>
  <si>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</si>
  <si>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</si>
  <si>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</si>
  <si>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</si>
  <si>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</si>
  <si>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</si>
  <si>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</si>
  <si>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</si>
  <si>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</si>
  <si>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</si>
  <si>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</si>
  <si>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</si>
  <si>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</si>
  <si>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</si>
  <si>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</si>
  <si>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</si>
  <si>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</si>
  <si>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</si>
  <si>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</si>
  <si>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</si>
  <si>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</si>
  <si>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</si>
  <si>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</si>
  <si>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</si>
  <si>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</si>
  <si>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</si>
  <si>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</si>
  <si>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</si>
  <si>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</si>
  <si>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</si>
  <si>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</si>
  <si>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</si>
  <si>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</si>
  <si>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</si>
  <si>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</si>
  <si>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</si>
  <si>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</si>
  <si>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</si>
  <si>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</si>
  <si>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</si>
  <si>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</si>
  <si>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</si>
  <si>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</si>
  <si>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</si>
  <si>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</si>
  <si>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</si>
  <si>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</si>
  <si>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</si>
  <si>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</si>
  <si>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</si>
  <si>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</si>
  <si>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</si>
  <si>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</si>
  <si>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</si>
  <si>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</si>
  <si>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</si>
  <si>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</si>
  <si>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</si>
  <si>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</si>
  <si>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</si>
  <si>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</si>
  <si>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</si>
  <si>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</si>
  <si>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</si>
  <si>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</si>
  <si>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</si>
  <si>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</si>
  <si>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</si>
  <si>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</si>
  <si>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</si>
  <si>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</si>
  <si>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</si>
  <si>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</si>
  <si>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</si>
  <si>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</si>
  <si>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</si>
  <si>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</si>
  <si>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</si>
  <si>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</si>
  <si>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</si>
  <si>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</si>
  <si>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</si>
  <si>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</si>
  <si>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</si>
  <si>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</si>
  <si>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</si>
  <si>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</si>
  <si>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</si>
  <si>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</si>
  <si>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</si>
  <si>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</si>
  <si>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</si>
  <si>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</si>
  <si>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</si>
  <si>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</si>
  <si>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</si>
  <si>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</si>
  <si>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</si>
  <si>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</si>
  <si>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</si>
  <si>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</si>
  <si>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</si>
  <si>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</si>
  <si>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</si>
  <si>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</si>
  <si>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</si>
  <si>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</si>
  <si>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</si>
  <si>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</si>
  <si>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</si>
  <si>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</si>
  <si>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</si>
  <si>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</si>
  <si>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</si>
  <si>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</si>
  <si>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</si>
  <si>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</si>
  <si>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</si>
  <si>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</si>
  <si>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</si>
  <si>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</si>
  <si>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</si>
  <si>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</si>
  <si>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</si>
  <si>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</si>
  <si>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</si>
  <si>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</si>
  <si>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</si>
  <si>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</si>
  <si>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</si>
  <si>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</si>
  <si>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</si>
  <si>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</si>
  <si>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</si>
  <si>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</si>
  <si>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</si>
  <si>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</si>
  <si>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</si>
  <si>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</si>
  <si>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</si>
  <si>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</si>
  <si>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</si>
  <si>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</si>
  <si>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</si>
  <si>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</si>
  <si>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</si>
  <si>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</si>
  <si>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</si>
  <si>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</si>
  <si>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</si>
  <si>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</si>
  <si>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</si>
  <si>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</si>
  <si>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</si>
  <si>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</si>
  <si>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</si>
  <si>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</si>
  <si>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</si>
  <si>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</si>
  <si>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</si>
  <si>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</si>
  <si>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</si>
  <si>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</si>
  <si>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</si>
  <si>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</si>
  <si>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</si>
  <si>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</si>
  <si>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</si>
  <si>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</si>
  <si>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</si>
  <si>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</si>
  <si>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</si>
  <si>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</si>
  <si>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</si>
  <si>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</si>
  <si>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</si>
  <si>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</si>
  <si>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</si>
  <si>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</si>
  <si>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</si>
  <si>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</si>
  <si>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</si>
  <si>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</si>
  <si>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</si>
  <si>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</si>
  <si>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</si>
  <si>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</si>
  <si>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</si>
  <si>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</si>
  <si>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</si>
  <si>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</si>
  <si>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</si>
  <si>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</si>
  <si>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</si>
  <si>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</si>
  <si>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</si>
  <si>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</si>
  <si>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</si>
  <si>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</si>
  <si>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</si>
  <si>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</si>
  <si>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</si>
  <si>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</si>
  <si>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</si>
  <si>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</si>
  <si>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</si>
  <si>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</si>
  <si>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</si>
  <si>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</si>
  <si>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</si>
  <si>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</si>
  <si>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</si>
  <si>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</si>
  <si>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</si>
  <si>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</si>
  <si>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</si>
  <si>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</si>
  <si>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</si>
  <si>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</si>
  <si>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</si>
  <si>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</si>
  <si>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</si>
  <si>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</si>
  <si>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</si>
  <si>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</si>
  <si>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</si>
  <si>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</si>
  <si>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</si>
  <si>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</si>
  <si>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</si>
  <si>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</si>
  <si>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</si>
  <si>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</si>
  <si>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</si>
  <si>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</si>
  <si>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</si>
  <si>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</si>
  <si>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</si>
  <si>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</si>
  <si>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</si>
  <si>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</si>
  <si>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</si>
  <si>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</si>
  <si>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</si>
  <si>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</si>
  <si>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</si>
  <si>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</si>
  <si>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</si>
  <si>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</si>
  <si>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</si>
  <si>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</si>
  <si>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</si>
  <si>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</si>
  <si>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</si>
  <si>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</si>
  <si>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</si>
  <si>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</si>
  <si>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</si>
  <si>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</si>
  <si>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</si>
  <si>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</si>
  <si>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</si>
  <si>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</si>
  <si>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</si>
  <si>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</si>
  <si>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</si>
  <si>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</si>
  <si>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</si>
  <si>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</si>
  <si>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</si>
  <si>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</si>
  <si>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</si>
  <si>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</si>
  <si>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</si>
  <si>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</si>
  <si>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</si>
  <si>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</si>
  <si>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</si>
  <si>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</si>
  <si>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</si>
  <si>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</si>
  <si>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</si>
  <si>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</si>
  <si>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</si>
  <si>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</si>
  <si>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</si>
  <si>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</si>
  <si>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</si>
  <si>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</si>
  <si>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</si>
  <si>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</si>
  <si>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</si>
  <si>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</si>
  <si>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</si>
  <si>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</si>
  <si>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</si>
  <si>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</si>
  <si>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</si>
  <si>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</si>
  <si>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</si>
  <si>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</si>
  <si>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</si>
  <si>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</si>
  <si>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</si>
  <si>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</si>
  <si>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</si>
  <si>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</si>
  <si>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</si>
  <si>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</si>
  <si>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</si>
  <si>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</si>
  <si>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</si>
  <si>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</si>
  <si>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</si>
  <si>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</si>
  <si>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</si>
  <si>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</si>
  <si>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</si>
  <si>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</si>
  <si>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</si>
  <si>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</si>
  <si>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</si>
  <si>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</si>
  <si>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</si>
  <si>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</si>
  <si>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</si>
  <si>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</si>
  <si>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</si>
  <si>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</si>
  <si>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</si>
  <si>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</si>
  <si>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</si>
  <si>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</si>
  <si>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</si>
  <si>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</si>
  <si>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</si>
  <si>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</si>
  <si>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</si>
  <si>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</si>
  <si>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</si>
  <si>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</si>
  <si>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</si>
  <si>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</si>
  <si>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</si>
  <si>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</si>
  <si>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</si>
  <si>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</si>
  <si>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</si>
  <si>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</si>
  <si>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</si>
  <si>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</si>
  <si>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</si>
  <si>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</si>
  <si>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</si>
  <si>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</si>
  <si>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</si>
  <si>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</si>
  <si>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</si>
  <si>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</si>
  <si>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</si>
  <si>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</si>
  <si>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</si>
  <si>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</si>
  <si>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</si>
  <si>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</si>
  <si>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</si>
  <si>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</si>
  <si>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</si>
  <si>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</si>
  <si>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</si>
  <si>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</si>
  <si>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</si>
  <si>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</si>
  <si>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</si>
  <si>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</si>
  <si>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</si>
  <si>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</si>
  <si>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</si>
  <si>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</si>
  <si>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</si>
  <si>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</si>
  <si>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</si>
  <si>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</si>
  <si>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</si>
  <si>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</si>
  <si>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</si>
  <si>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</si>
  <si>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</si>
  <si>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</si>
  <si>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</si>
  <si>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</si>
  <si>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</si>
  <si>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</si>
  <si>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</si>
  <si>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</si>
  <si>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</si>
  <si>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</si>
  <si>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</si>
  <si>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</si>
  <si>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</si>
  <si>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</si>
  <si>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</si>
  <si>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</si>
  <si>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</si>
  <si>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</si>
  <si>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</si>
  <si>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</si>
  <si>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</si>
  <si>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</si>
  <si>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</si>
  <si>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</si>
  <si>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</si>
  <si>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</si>
  <si>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</si>
  <si>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</si>
  <si>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</si>
  <si>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</si>
  <si>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</si>
  <si>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</si>
  <si>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</si>
  <si>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</si>
  <si>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</si>
  <si>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</si>
  <si>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</si>
  <si>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</si>
  <si>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</si>
  <si>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</si>
  <si>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</si>
  <si>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</si>
  <si>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</si>
  <si>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</si>
  <si>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</si>
  <si>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</si>
  <si>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</si>
  <si>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</si>
  <si>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</si>
  <si>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</si>
  <si>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</si>
  <si>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</si>
  <si>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</si>
  <si>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</si>
  <si>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</si>
  <si>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</si>
  <si>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</si>
  <si>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</si>
  <si>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</si>
  <si>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</si>
  <si>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</si>
  <si>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</si>
  <si>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</si>
  <si>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</si>
  <si>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</si>
  <si>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</si>
  <si>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</si>
  <si>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</si>
  <si>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</si>
  <si>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</si>
  <si>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</si>
  <si>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</si>
  <si>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</si>
  <si>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</si>
  <si>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</si>
  <si>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</si>
  <si>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</si>
  <si>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</si>
  <si>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</si>
  <si>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</si>
  <si>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</si>
  <si>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</si>
  <si>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</si>
  <si>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</si>
  <si>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</si>
  <si>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</si>
  <si>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</si>
  <si>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</si>
  <si>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</si>
  <si>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</si>
  <si>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</si>
  <si>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</si>
  <si>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</si>
  <si>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</si>
  <si>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</si>
  <si>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</si>
  <si>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</si>
  <si>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</si>
  <si>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</si>
  <si>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</si>
  <si>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</si>
  <si>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</si>
  <si>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</si>
  <si>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</si>
  <si>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</si>
  <si>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</si>
  <si>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</si>
  <si>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</si>
  <si>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</si>
  <si>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</si>
  <si>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</si>
  <si>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</si>
  <si>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</si>
  <si>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</si>
  <si>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</si>
  <si>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</si>
  <si>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</si>
  <si>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</si>
  <si>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</si>
  <si>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</si>
  <si>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</si>
  <si>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</si>
  <si>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</si>
  <si>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</si>
  <si>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</si>
  <si>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</si>
  <si>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</si>
  <si>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</si>
  <si>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</si>
  <si>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</si>
  <si>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</si>
  <si>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</si>
  <si>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</si>
  <si>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</si>
  <si>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</si>
  <si>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</si>
  <si>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</si>
  <si>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</si>
  <si>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</si>
  <si>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</si>
  <si>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</si>
  <si>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</si>
  <si>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</si>
  <si>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</si>
  <si>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</si>
  <si>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</si>
  <si>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</si>
  <si>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</si>
  <si>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</si>
  <si>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</si>
  <si>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</si>
  <si>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</si>
  <si>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</si>
  <si>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</si>
  <si>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</si>
  <si>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</si>
  <si>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</si>
  <si>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</si>
  <si>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</si>
  <si>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</si>
  <si>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</si>
  <si>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</si>
  <si>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</si>
  <si>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</si>
  <si>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</si>
  <si>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</si>
  <si>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</si>
  <si>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</si>
  <si>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</si>
  <si>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</si>
  <si>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</si>
  <si>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</si>
  <si>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</si>
  <si>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</si>
  <si>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</si>
  <si>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</si>
  <si>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</si>
  <si>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</si>
  <si>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</si>
  <si>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</si>
  <si>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</si>
  <si>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</si>
  <si>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</si>
  <si>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</si>
  <si>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</si>
  <si>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</si>
  <si>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</si>
  <si>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</si>
  <si>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</si>
  <si>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</si>
  <si>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</si>
  <si>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</si>
  <si>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</si>
  <si>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</si>
  <si>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</si>
  <si>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</si>
  <si>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</si>
  <si>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</si>
  <si>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</si>
  <si>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</si>
  <si>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</si>
  <si>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</si>
  <si>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</si>
  <si>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</si>
  <si>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</si>
  <si>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</si>
  <si>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</si>
  <si>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</si>
  <si>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</si>
  <si>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</si>
  <si>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</si>
  <si>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</si>
  <si>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</si>
  <si>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</si>
  <si>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</si>
  <si>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</si>
  <si>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</si>
  <si>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</si>
  <si>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</si>
  <si>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</si>
  <si>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</si>
  <si>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</si>
  <si>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</si>
  <si>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</si>
  <si>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</si>
  <si>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</si>
  <si>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</si>
  <si>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</si>
  <si>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</si>
  <si>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</si>
  <si>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</si>
  <si>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</si>
  <si>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</si>
  <si>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</si>
  <si>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</si>
  <si>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</si>
  <si>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</si>
  <si>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</si>
  <si>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</si>
  <si>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</si>
  <si>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</si>
  <si>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</si>
  <si>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</si>
  <si>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</si>
  <si>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</si>
  <si>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</si>
  <si>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</si>
  <si>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</si>
  <si>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</si>
  <si>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</si>
  <si>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</si>
  <si>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</si>
  <si>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</si>
  <si>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</si>
  <si>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</si>
  <si>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</si>
  <si>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</si>
  <si>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</si>
  <si>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</si>
  <si>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</si>
  <si>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</si>
  <si>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</si>
  <si>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</si>
  <si>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</si>
  <si>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</si>
  <si>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</si>
  <si>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</si>
  <si>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</si>
  <si>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</si>
  <si>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</si>
  <si>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</si>
  <si>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</si>
  <si>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</si>
  <si>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</si>
  <si>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</si>
  <si>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</si>
  <si>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</si>
  <si>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</si>
  <si>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</si>
  <si>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</si>
  <si>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</si>
  <si>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</si>
  <si>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</si>
  <si>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</si>
  <si>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</si>
  <si>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</si>
  <si>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</si>
  <si>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</si>
  <si>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</si>
  <si>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</si>
  <si>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</si>
  <si>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</si>
  <si>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</si>
  <si>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</si>
  <si>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</si>
  <si>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</si>
  <si>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</si>
  <si>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</si>
  <si>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</si>
  <si>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</si>
  <si>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</si>
  <si>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</si>
  <si>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</si>
  <si>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</si>
  <si>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</si>
  <si>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</si>
  <si>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</si>
  <si>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</si>
  <si>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</si>
  <si>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</si>
  <si>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</si>
  <si>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</si>
  <si>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</si>
  <si>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</si>
  <si>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</si>
  <si>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</si>
  <si>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</si>
  <si>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</si>
  <si>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</si>
  <si>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</si>
  <si>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</si>
  <si>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</si>
  <si>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</si>
  <si>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</si>
  <si>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</si>
  <si>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</si>
  <si>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</si>
  <si>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</si>
  <si>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</si>
  <si>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</si>
  <si>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</si>
  <si>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</si>
  <si>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</si>
  <si>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</si>
  <si>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</si>
  <si>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</si>
  <si>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</si>
  <si>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</si>
  <si>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</si>
  <si>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</si>
  <si>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</si>
  <si>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</si>
  <si>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</si>
  <si>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</si>
  <si>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</si>
  <si>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</si>
  <si>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</si>
  <si>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</si>
  <si>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</si>
  <si>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</si>
  <si>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</si>
  <si>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</si>
  <si>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</si>
  <si>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</si>
  <si>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</si>
  <si>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</si>
  <si>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</si>
  <si>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</si>
  <si>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</si>
  <si>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</si>
  <si>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</si>
  <si>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</si>
  <si>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</si>
  <si>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</si>
  <si>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</si>
  <si>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</si>
  <si>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</si>
  <si>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</si>
  <si>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</si>
  <si>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</si>
  <si>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</si>
  <si>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</si>
  <si>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</si>
  <si>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</si>
  <si>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</si>
  <si>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</si>
  <si>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</si>
  <si>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</si>
  <si>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</si>
  <si>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</si>
  <si>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</si>
  <si>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</si>
  <si>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</si>
  <si>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</si>
  <si>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</si>
  <si>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</si>
  <si>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</si>
  <si>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</si>
  <si>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</si>
  <si>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</si>
  <si>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</si>
  <si>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</si>
  <si>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</si>
  <si>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</si>
  <si>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</si>
  <si>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</si>
  <si>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</si>
  <si>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</si>
  <si>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</si>
  <si>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</si>
  <si>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</si>
  <si>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</si>
  <si>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</si>
  <si>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</si>
  <si>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</si>
  <si>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</si>
  <si>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</si>
  <si>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</si>
  <si>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</si>
  <si>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</si>
  <si>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</si>
  <si>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</si>
  <si>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</si>
  <si>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</si>
  <si>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</si>
  <si>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</si>
  <si>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</si>
  <si>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</si>
  <si>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</si>
  <si>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</si>
  <si>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</si>
  <si>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</si>
  <si>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</si>
  <si>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</si>
  <si>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</si>
  <si>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</si>
  <si>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</si>
  <si>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</si>
  <si>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</si>
  <si>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</si>
  <si>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</si>
  <si>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</si>
  <si>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</si>
  <si>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</si>
  <si>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</si>
  <si>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</si>
  <si>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</si>
  <si>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</si>
  <si>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</si>
  <si>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</si>
  <si>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</si>
  <si>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</si>
  <si>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</si>
  <si>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</si>
  <si>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</si>
  <si>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</si>
  <si>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</si>
  <si>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</si>
  <si>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</si>
  <si>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</si>
  <si>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</si>
  <si>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</si>
  <si>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</si>
  <si>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</si>
  <si>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</si>
  <si>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</si>
  <si>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</si>
  <si>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</si>
  <si>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</si>
  <si>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</si>
  <si>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</si>
  <si>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</si>
  <si>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</si>
  <si>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</si>
  <si>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</si>
  <si>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</si>
  <si>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</si>
  <si>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</si>
  <si>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</si>
  <si>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</si>
  <si>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</si>
  <si>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</si>
  <si>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</si>
  <si>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</si>
  <si>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</si>
  <si>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</si>
  <si>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</si>
  <si>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</si>
  <si>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</si>
  <si>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</si>
  <si>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</si>
  <si>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</si>
  <si>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</si>
  <si>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</si>
  <si>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</si>
  <si>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</si>
  <si>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</si>
  <si>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</si>
  <si>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</si>
  <si>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</si>
  <si>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</si>
  <si>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</si>
  <si>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</si>
  <si>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</si>
  <si>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</si>
  <si>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</si>
  <si>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</si>
  <si>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</si>
  <si>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</si>
  <si>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</si>
  <si>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</si>
  <si>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</si>
  <si>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</si>
  <si>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</si>
  <si>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</si>
  <si>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</si>
  <si>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</si>
  <si>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</si>
  <si>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</si>
  <si>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</si>
  <si>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</si>
  <si>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</si>
  <si>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</si>
  <si>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</si>
  <si>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</si>
  <si>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</si>
  <si>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</si>
  <si>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</si>
  <si>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</si>
  <si>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</si>
  <si>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</si>
  <si>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</si>
  <si>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</si>
  <si>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</si>
  <si>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</si>
  <si>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</si>
  <si>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</si>
  <si>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</si>
  <si>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</si>
  <si>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</si>
  <si>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</si>
  <si>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</si>
  <si>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</si>
  <si>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</si>
  <si>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</si>
  <si>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</si>
  <si>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</si>
  <si>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</si>
  <si>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</si>
  <si>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</si>
  <si>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</si>
  <si>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</si>
  <si>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</si>
  <si>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</si>
  <si>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</si>
  <si>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</si>
  <si>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</si>
  <si>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</si>
  <si>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</si>
  <si>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</si>
  <si>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</si>
  <si>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</si>
  <si>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</si>
  <si>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</si>
  <si>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</si>
  <si>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</si>
  <si>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</si>
  <si>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</si>
  <si>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</si>
  <si>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</si>
  <si>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</si>
  <si>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</si>
  <si>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</si>
  <si>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</si>
  <si>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</si>
  <si>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</si>
  <si>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</si>
  <si>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</si>
  <si>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</si>
  <si>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</si>
  <si>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</si>
  <si>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</si>
  <si>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</si>
  <si>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</si>
  <si>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</si>
  <si>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</si>
  <si>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</si>
  <si>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</si>
  <si>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</si>
  <si>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</si>
  <si>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</si>
  <si>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</si>
  <si>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</si>
  <si>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</si>
  <si>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</si>
  <si>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</si>
  <si>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</si>
  <si>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</si>
  <si>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</si>
  <si>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</si>
  <si>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</si>
  <si>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</si>
  <si>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</si>
  <si>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</si>
  <si>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</si>
  <si>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</si>
  <si>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</si>
  <si>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</si>
  <si>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</si>
  <si>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</si>
  <si>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</si>
  <si>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</si>
  <si>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</si>
  <si>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</si>
  <si>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</si>
  <si>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</si>
  <si>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</si>
  <si>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</si>
  <si>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</si>
  <si>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</si>
  <si>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</si>
  <si>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</si>
  <si>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</si>
  <si>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</si>
  <si>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</si>
  <si>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</si>
  <si>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</si>
  <si>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</si>
  <si>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</si>
  <si>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</si>
  <si>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</si>
  <si>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</si>
  <si>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</si>
  <si>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</si>
  <si>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</si>
  <si>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</si>
  <si>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</si>
  <si>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</si>
  <si>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</si>
  <si>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</si>
  <si>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</si>
  <si>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</si>
  <si>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</si>
  <si>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</si>
  <si>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</si>
  <si>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</si>
  <si>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</si>
  <si>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</si>
  <si>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</si>
  <si>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</si>
  <si>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</si>
  <si>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</si>
  <si>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</si>
  <si>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</si>
  <si>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</si>
  <si>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</si>
  <si>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</si>
  <si>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</si>
  <si>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</si>
  <si>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</si>
  <si>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</si>
  <si>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</si>
  <si>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</si>
  <si>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</si>
  <si>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</si>
  <si>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</si>
  <si>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</si>
  <si>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</si>
  <si>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</si>
  <si>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</si>
  <si>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</si>
  <si>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</si>
  <si>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</si>
  <si>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</si>
  <si>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</si>
  <si>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</si>
  <si>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</si>
  <si>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</si>
  <si>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</si>
  <si>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</si>
  <si>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</si>
  <si>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</si>
  <si>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</si>
  <si>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</si>
  <si>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</si>
  <si>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</si>
  <si>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</si>
  <si>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</si>
  <si>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</si>
  <si>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</si>
  <si>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</si>
  <si>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</si>
  <si>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</si>
  <si>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</si>
  <si>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</si>
  <si>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</si>
  <si>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</si>
  <si>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</si>
  <si>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</si>
  <si>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</si>
  <si>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</si>
  <si>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</si>
  <si>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</si>
  <si>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</si>
  <si>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</si>
  <si>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</si>
  <si>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</si>
  <si>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</si>
  <si>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</si>
  <si>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</si>
  <si>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</si>
  <si>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</si>
  <si>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</si>
  <si>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</si>
  <si>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</si>
  <si>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</si>
  <si>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</si>
  <si>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</si>
  <si>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</si>
  <si>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</si>
  <si>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</si>
  <si>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</si>
  <si>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</si>
  <si>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</si>
  <si>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</si>
  <si>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</si>
  <si>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</si>
  <si>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</si>
  <si>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</si>
  <si>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</si>
  <si>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</si>
  <si>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</si>
  <si>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</si>
  <si>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</si>
  <si>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</si>
  <si>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</si>
  <si>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</si>
  <si>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</si>
  <si>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</si>
  <si>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</si>
  <si>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</si>
  <si>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</si>
  <si>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</si>
  <si>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</si>
  <si>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</si>
  <si>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</si>
  <si>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</si>
  <si>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</si>
  <si>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</si>
  <si>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</si>
  <si>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</si>
  <si>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</si>
  <si>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</si>
  <si>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</si>
  <si>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</si>
  <si>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</si>
  <si>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</si>
  <si>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</si>
  <si>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</si>
  <si>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</si>
  <si>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</si>
  <si>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</si>
  <si>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</si>
  <si>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</si>
  <si>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</si>
  <si>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</si>
  <si>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</si>
  <si>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</si>
  <si>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</si>
  <si>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</si>
  <si>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</si>
  <si>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</si>
  <si>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</si>
  <si>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</si>
  <si>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</si>
  <si>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</si>
  <si>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</si>
  <si>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</si>
  <si>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</si>
  <si>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</si>
  <si>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</si>
  <si>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</si>
  <si>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</si>
  <si>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</si>
  <si>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</si>
  <si>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</si>
  <si>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</si>
  <si>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</si>
  <si>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</si>
  <si>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</si>
  <si>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</si>
  <si>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</si>
  <si>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</si>
  <si>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</si>
  <si>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</si>
  <si>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</si>
  <si>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</si>
  <si>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</si>
  <si>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</si>
  <si>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</si>
  <si>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</si>
  <si>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</si>
  <si>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</si>
  <si>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</si>
  <si>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</si>
  <si>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</si>
  <si>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</si>
  <si>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</si>
  <si>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</si>
  <si>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</si>
  <si>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</si>
  <si>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</si>
  <si>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</si>
  <si>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</si>
  <si>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</si>
  <si>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</si>
  <si>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</si>
  <si>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</si>
  <si>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</si>
  <si>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</si>
  <si>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</si>
  <si>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</si>
  <si>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</si>
  <si>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</si>
  <si>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</si>
  <si>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</si>
  <si>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</si>
  <si>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</si>
  <si>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</si>
  <si>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</si>
  <si>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</si>
  <si>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</si>
  <si>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</si>
  <si>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</si>
  <si>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</si>
  <si>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</si>
  <si>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</si>
  <si>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</si>
  <si>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</si>
  <si>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</si>
  <si>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</si>
  <si>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</si>
  <si>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</si>
  <si>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</si>
  <si>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</si>
  <si>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</si>
  <si>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</si>
  <si>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</si>
  <si>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</si>
  <si>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</si>
  <si>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</si>
  <si>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</si>
  <si>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</si>
  <si>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</si>
  <si>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</si>
  <si>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</si>
  <si>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</si>
  <si>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</si>
  <si>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</si>
  <si>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</si>
  <si>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</si>
  <si>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</si>
  <si>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</si>
  <si>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</si>
  <si>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</si>
  <si>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</si>
  <si>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</si>
  <si>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</si>
  <si>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</si>
  <si>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</si>
  <si>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</si>
  <si>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</si>
  <si>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</si>
  <si>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</si>
  <si>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</si>
  <si>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</si>
  <si>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</si>
  <si>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</si>
  <si>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</si>
  <si>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</si>
  <si>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</si>
  <si>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</si>
  <si>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</si>
  <si>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</si>
  <si>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</si>
  <si>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</si>
  <si>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</si>
  <si>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</si>
  <si>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</si>
  <si>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</si>
  <si>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</si>
  <si>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</si>
  <si>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</si>
  <si>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</si>
  <si>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</si>
  <si>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</si>
  <si>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</si>
  <si>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</si>
  <si>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</si>
  <si>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</si>
  <si>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</si>
  <si>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</si>
  <si>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</si>
  <si>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</si>
  <si>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</si>
  <si>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</si>
  <si>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</si>
  <si>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</si>
  <si>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</si>
  <si>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</si>
  <si>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</si>
  <si>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</si>
  <si>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</si>
  <si>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</si>
  <si>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</si>
  <si>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</si>
  <si>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</si>
  <si>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</si>
  <si>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</si>
  <si>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</si>
  <si>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</si>
  <si>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</si>
  <si>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</si>
  <si>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</si>
  <si>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</si>
  <si>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</si>
  <si>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</si>
  <si>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</si>
  <si>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</si>
  <si>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</si>
  <si>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</si>
  <si>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</si>
  <si>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</si>
  <si>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</si>
  <si>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</si>
  <si>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</si>
  <si>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</si>
  <si>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</si>
  <si>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</si>
  <si>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</si>
  <si>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</si>
  <si>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</si>
  <si>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</si>
  <si>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</si>
  <si>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</si>
  <si>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</si>
  <si>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</si>
  <si>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</si>
  <si>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</si>
  <si>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</si>
  <si>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</si>
  <si>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</si>
  <si>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</si>
  <si>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</si>
  <si>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</si>
  <si>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</si>
  <si>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</si>
  <si>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</si>
  <si>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</si>
  <si>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</si>
  <si>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</si>
  <si>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</si>
  <si>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</si>
  <si>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</si>
  <si>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</si>
  <si>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</si>
  <si>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</si>
  <si>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</si>
  <si>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</si>
  <si>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</si>
  <si>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</si>
  <si>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</si>
  <si>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</si>
  <si>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</si>
  <si>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</si>
  <si>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</si>
  <si>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</si>
  <si>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</si>
  <si>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</si>
  <si>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</si>
  <si>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</si>
  <si>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</si>
  <si>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</si>
  <si>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</si>
  <si>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</si>
  <si>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</si>
  <si>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</si>
  <si>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</si>
  <si>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</si>
  <si>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</si>
  <si>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</si>
  <si>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</si>
  <si>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</si>
  <si>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</si>
  <si>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</si>
  <si>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</si>
  <si>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</si>
  <si>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</si>
  <si>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</si>
  <si>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</si>
  <si>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</si>
  <si>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</si>
  <si>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</si>
  <si>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</si>
  <si>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</si>
  <si>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</si>
  <si>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</si>
  <si>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</si>
  <si>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</si>
  <si>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</si>
  <si>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</si>
  <si>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</si>
  <si>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</si>
  <si>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</si>
  <si>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</si>
  <si>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</si>
  <si>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</si>
  <si>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</si>
  <si>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</si>
  <si>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</si>
  <si>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</si>
  <si>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</si>
  <si>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</si>
  <si>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</si>
  <si>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</si>
  <si>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</si>
  <si>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</si>
  <si>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</si>
  <si>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</si>
  <si>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</si>
  <si>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</si>
  <si>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</si>
  <si>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</si>
  <si>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</si>
  <si>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</si>
  <si>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</si>
  <si>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</si>
  <si>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</si>
  <si>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</si>
  <si>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</si>
  <si>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</si>
  <si>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</si>
  <si>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</si>
  <si>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</si>
  <si>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</si>
  <si>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</si>
  <si>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</si>
  <si>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</si>
  <si>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</si>
  <si>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</si>
  <si>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</si>
  <si>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</si>
  <si>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</si>
  <si>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</si>
  <si>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</si>
  <si>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</si>
  <si>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</si>
  <si>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</si>
  <si>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</si>
  <si>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</si>
  <si>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</si>
  <si>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</si>
  <si>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</si>
  <si>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</si>
  <si>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</si>
  <si>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</si>
  <si>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</si>
  <si>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</si>
  <si>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</si>
  <si>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</si>
  <si>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</si>
  <si>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</si>
  <si>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</si>
  <si>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</si>
  <si>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</si>
  <si>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</si>
  <si>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</si>
  <si>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</si>
  <si>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</si>
  <si>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</si>
  <si>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</si>
  <si>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</si>
  <si>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</si>
  <si>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</si>
  <si>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</si>
  <si>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</si>
  <si>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</si>
  <si>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</si>
  <si>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</si>
  <si>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</si>
  <si>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</si>
  <si>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</si>
  <si>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</si>
  <si>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</si>
  <si>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</si>
  <si>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</si>
  <si>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</si>
  <si>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</si>
  <si>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</si>
  <si>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</si>
  <si>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</si>
  <si>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</si>
  <si>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</si>
  <si>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</si>
  <si>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</si>
  <si>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</si>
  <si>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</si>
  <si>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</si>
  <si>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</si>
  <si>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</si>
  <si>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</si>
  <si>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</si>
  <si>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</si>
  <si>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</si>
  <si>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</si>
  <si>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</si>
  <si>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</si>
  <si>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</si>
  <si>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</si>
  <si>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</si>
  <si>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</si>
  <si>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</si>
  <si>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</si>
  <si>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</si>
  <si>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</si>
  <si>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</si>
  <si>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</si>
  <si>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</si>
  <si>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</si>
  <si>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</si>
  <si>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</si>
  <si>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</si>
  <si>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</si>
  <si>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</si>
  <si>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</si>
  <si>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</si>
  <si>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</si>
  <si>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</si>
  <si>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</si>
  <si>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</si>
  <si>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</si>
  <si>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</si>
  <si>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</si>
  <si>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</si>
  <si>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</si>
  <si>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</si>
  <si>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</si>
  <si>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</si>
  <si>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</si>
  <si>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</si>
  <si>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</si>
  <si>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</si>
  <si>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</si>
  <si>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</si>
  <si>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</si>
  <si>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</si>
  <si>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</si>
  <si>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</si>
  <si>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</si>
  <si>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</si>
  <si>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</si>
  <si>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</si>
  <si>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</si>
  <si>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</si>
  <si>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</si>
  <si>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</si>
  <si>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</si>
  <si>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</si>
  <si>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</si>
  <si>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</si>
  <si>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</si>
  <si>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</si>
  <si>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</si>
  <si>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</si>
  <si>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</si>
  <si>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</si>
  <si>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</si>
  <si>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</si>
  <si>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</si>
  <si>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</si>
  <si>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</si>
  <si>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</si>
  <si>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</si>
  <si>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</si>
  <si>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</si>
  <si>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</si>
  <si>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</si>
  <si>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</si>
  <si>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</si>
  <si>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</si>
  <si>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</si>
  <si>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</si>
  <si>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</si>
  <si>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</si>
  <si>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</si>
  <si>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</si>
  <si>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</si>
  <si>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</si>
  <si>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</si>
  <si>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</si>
  <si>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</si>
  <si>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</si>
  <si>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</si>
  <si>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</si>
  <si>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</si>
  <si>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</si>
  <si>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</si>
  <si>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</si>
  <si>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</si>
  <si>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</si>
  <si>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</si>
  <si>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</si>
  <si>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</si>
  <si>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</si>
  <si>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</si>
  <si>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</si>
  <si>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</si>
  <si>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</si>
  <si>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</si>
  <si>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</si>
  <si>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</si>
  <si>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</si>
  <si>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</si>
  <si>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</si>
  <si>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</si>
  <si>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</si>
  <si>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</si>
  <si>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</si>
  <si>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</si>
  <si>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</si>
  <si>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</si>
  <si>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</si>
  <si>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</si>
  <si>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</si>
  <si>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</si>
  <si>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</si>
  <si>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</si>
  <si>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</si>
  <si>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</si>
  <si>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</si>
  <si>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</si>
  <si>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</si>
  <si>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</si>
  <si>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</si>
  <si>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</si>
  <si>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</si>
  <si>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</si>
  <si>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</si>
  <si>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</si>
  <si>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</si>
  <si>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</si>
  <si>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</si>
  <si>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</si>
  <si>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</si>
  <si>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</si>
  <si>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</si>
  <si>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</si>
  <si>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</si>
  <si>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</si>
  <si>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</si>
  <si>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</si>
  <si>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</si>
  <si>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</si>
  <si>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</si>
  <si>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</si>
  <si>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</si>
  <si>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</si>
  <si>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</si>
  <si>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</si>
  <si>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</si>
  <si>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</si>
  <si>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</si>
  <si>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</si>
  <si>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</si>
  <si>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</si>
  <si>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</si>
  <si>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</si>
  <si>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</si>
  <si>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</si>
  <si>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</si>
  <si>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</si>
  <si>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</si>
  <si>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</si>
  <si>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</si>
  <si>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</si>
  <si>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</si>
  <si>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</si>
  <si>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</si>
  <si>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</si>
  <si>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</si>
  <si>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</si>
  <si>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</si>
  <si>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</si>
  <si>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</si>
  <si>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</si>
  <si>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</si>
  <si>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</si>
  <si>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</si>
  <si>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</si>
  <si>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</si>
  <si>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</si>
  <si>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</si>
  <si>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</si>
  <si>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</si>
  <si>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</si>
  <si>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</si>
  <si>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</si>
  <si>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</si>
  <si>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</si>
  <si>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</si>
  <si>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</si>
  <si>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</si>
  <si>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</si>
  <si>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</si>
  <si>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</si>
  <si>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</si>
  <si>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</si>
  <si>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</si>
  <si>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</si>
  <si>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</si>
  <si>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</si>
  <si>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</si>
  <si>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</si>
  <si>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</si>
  <si>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</si>
  <si>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</si>
  <si>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</si>
  <si>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</si>
  <si>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</si>
  <si>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</si>
  <si>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</si>
  <si>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</si>
  <si>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</si>
  <si>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</si>
  <si>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</si>
  <si>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</si>
  <si>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</si>
  <si>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</si>
  <si>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</si>
  <si>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</si>
  <si>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</si>
  <si>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</si>
  <si>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</si>
  <si>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</si>
  <si>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</si>
  <si>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</si>
  <si>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</si>
  <si>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</si>
  <si>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</si>
  <si>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</si>
  <si>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</si>
  <si>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</si>
  <si>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</si>
  <si>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</si>
  <si>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</si>
  <si>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</si>
  <si>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</si>
  <si>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</si>
  <si>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</si>
  <si>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</si>
  <si>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</si>
  <si>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</si>
  <si>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</si>
  <si>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</si>
  <si>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</si>
  <si>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</si>
  <si>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</si>
  <si>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</si>
  <si>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</si>
  <si>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</si>
  <si>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</si>
  <si>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</si>
  <si>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</si>
  <si>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</si>
  <si>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</si>
  <si>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</si>
  <si>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</si>
  <si>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</si>
  <si>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</si>
  <si>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</si>
  <si>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</si>
  <si>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</si>
  <si>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</si>
  <si>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</si>
  <si>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</si>
  <si>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</si>
  <si>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</si>
  <si>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</si>
  <si>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</si>
  <si>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</si>
  <si>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</si>
  <si>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</si>
  <si>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</si>
  <si>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</si>
  <si>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</si>
  <si>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</si>
  <si>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</si>
  <si>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</si>
  <si>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</si>
  <si>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</si>
  <si>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</si>
  <si>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</si>
  <si>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</si>
  <si>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</si>
  <si>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</si>
  <si>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</si>
  <si>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</si>
  <si>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</si>
  <si>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</si>
  <si>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</si>
  <si>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</si>
  <si>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</si>
  <si>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</si>
  <si>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</si>
  <si>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</si>
  <si>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</si>
  <si>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</si>
  <si>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</si>
  <si>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</si>
  <si>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</si>
  <si>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</si>
  <si>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</si>
  <si>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</si>
  <si>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</si>
  <si>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</si>
  <si>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</si>
  <si>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</si>
  <si>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</si>
  <si>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</si>
  <si>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</si>
  <si>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</si>
  <si>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</si>
  <si>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</si>
  <si>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</si>
  <si>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</si>
  <si>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</si>
  <si>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</si>
  <si>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</si>
  <si>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</si>
  <si>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</si>
  <si>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</si>
  <si>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</si>
  <si>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</si>
  <si>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</si>
  <si>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</si>
  <si>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</si>
  <si>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</si>
  <si>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</si>
  <si>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</si>
  <si>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</si>
  <si>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</si>
  <si>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</si>
  <si>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</si>
  <si>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</si>
  <si>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</si>
  <si>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</si>
  <si>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</si>
  <si>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</si>
  <si>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</si>
  <si>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</si>
  <si>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</si>
  <si>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</si>
  <si>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</si>
  <si>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</si>
  <si>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</si>
  <si>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</si>
  <si>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</si>
  <si>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</si>
  <si>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</si>
  <si>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</si>
  <si>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</si>
  <si>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</si>
  <si>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</si>
  <si>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</si>
  <si>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</si>
  <si>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</si>
  <si>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</si>
  <si>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</si>
  <si>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</si>
  <si>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</si>
  <si>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</si>
  <si>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</si>
  <si>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</si>
  <si>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</si>
  <si>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</si>
  <si>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</si>
  <si>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</si>
  <si>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</si>
  <si>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</si>
  <si>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</si>
  <si>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</si>
  <si>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</si>
  <si>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</si>
  <si>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</si>
  <si>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</si>
  <si>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</si>
  <si>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</si>
  <si>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</si>
  <si>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</si>
  <si>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</si>
  <si>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</si>
  <si>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</si>
  <si>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</si>
  <si>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</si>
  <si>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</si>
  <si>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</si>
  <si>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</si>
  <si>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</si>
  <si>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</si>
  <si>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</si>
  <si>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</si>
  <si>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</si>
  <si>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</si>
  <si>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</si>
  <si>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</si>
  <si>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</si>
  <si>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</si>
  <si>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</si>
  <si>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</si>
  <si>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</si>
  <si>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</si>
  <si>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</si>
  <si>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</si>
  <si>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</si>
  <si>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</si>
  <si>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</si>
  <si>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</si>
  <si>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</si>
  <si>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</si>
  <si>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</si>
  <si>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</si>
  <si>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</si>
  <si>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</si>
  <si>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</si>
  <si>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</si>
  <si>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</si>
  <si>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</si>
  <si>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</si>
  <si>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</si>
  <si>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</si>
  <si>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</si>
  <si>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</si>
  <si>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</si>
  <si>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</si>
  <si>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</si>
  <si>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</si>
  <si>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</si>
  <si>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</si>
  <si>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</si>
  <si>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</si>
  <si>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</si>
  <si>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</si>
  <si>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</si>
  <si>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</si>
  <si>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</si>
  <si>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</si>
  <si>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</si>
  <si>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</si>
  <si>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</si>
  <si>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</si>
  <si>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</si>
  <si>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</si>
  <si>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</si>
  <si>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</si>
  <si>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</si>
  <si>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</si>
  <si>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</si>
  <si>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</si>
  <si>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</si>
  <si>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</si>
  <si>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</si>
  <si>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</si>
  <si>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</si>
  <si>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</si>
  <si>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</si>
  <si>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</si>
  <si>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</si>
  <si>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</si>
  <si>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</si>
  <si>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</si>
  <si>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</si>
  <si>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</si>
  <si>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</si>
  <si>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</si>
  <si>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</si>
  <si>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</si>
  <si>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</si>
  <si>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</si>
  <si>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</si>
  <si>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</si>
  <si>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</si>
  <si>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</si>
  <si>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</si>
  <si>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</si>
  <si>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</si>
  <si>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</si>
  <si>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</si>
  <si>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</si>
  <si>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</si>
  <si>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</si>
  <si>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</si>
  <si>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</si>
  <si>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</si>
  <si>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</si>
  <si>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</si>
  <si>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</si>
  <si>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</si>
  <si>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</si>
  <si>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</si>
  <si>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</si>
  <si>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</si>
  <si>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</si>
  <si>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</si>
  <si>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</si>
  <si>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</si>
  <si>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</si>
  <si>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</si>
  <si>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</si>
  <si>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</si>
  <si>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</si>
  <si>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</si>
  <si>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</si>
  <si>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</si>
  <si>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</si>
  <si>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</si>
  <si>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</si>
  <si>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</si>
  <si>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</si>
  <si>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</si>
  <si>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</si>
  <si>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</si>
  <si>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</si>
  <si>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</si>
  <si>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</si>
  <si>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</si>
  <si>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</si>
  <si>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</si>
  <si>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</si>
  <si>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</si>
  <si>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</si>
  <si>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</si>
  <si>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</si>
  <si>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</si>
  <si>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</si>
  <si>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</si>
  <si>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</si>
  <si>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</si>
  <si>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</si>
  <si>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</si>
  <si>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</si>
  <si>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</si>
  <si>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</si>
  <si>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</si>
  <si>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</si>
  <si>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</si>
  <si>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</si>
  <si>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</si>
  <si>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</si>
  <si>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</si>
  <si>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</si>
  <si>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</si>
  <si>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</si>
  <si>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</si>
  <si>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</si>
  <si>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</si>
  <si>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</si>
  <si>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</si>
  <si>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</si>
  <si>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</si>
  <si>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</si>
  <si>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</si>
  <si>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</si>
  <si>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</si>
  <si>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</si>
  <si>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</si>
  <si>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</si>
  <si>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</si>
  <si>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</si>
  <si>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</si>
  <si>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</si>
  <si>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</si>
  <si>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</si>
  <si>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</si>
  <si>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</si>
  <si>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</si>
  <si>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</si>
  <si>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</si>
  <si>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</si>
  <si>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</si>
  <si>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</si>
  <si>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</si>
  <si>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</si>
  <si>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</si>
  <si>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</si>
  <si>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</si>
  <si>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</si>
  <si>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</si>
  <si>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</si>
  <si>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</si>
  <si>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</si>
  <si>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</si>
  <si>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</si>
  <si>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</si>
  <si>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</si>
  <si>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</si>
  <si>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</si>
  <si>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</si>
  <si>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</si>
  <si>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</si>
  <si>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</si>
  <si>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</si>
  <si>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</si>
  <si>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</si>
  <si>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</si>
  <si>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</si>
  <si>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</si>
  <si>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</si>
  <si>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</si>
  <si>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</si>
  <si>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</si>
  <si>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</si>
  <si>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</si>
  <si>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</si>
  <si>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</si>
  <si>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</si>
  <si>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</si>
  <si>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</si>
  <si>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</si>
  <si>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</si>
  <si>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</si>
  <si>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</si>
  <si>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</si>
  <si>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</si>
  <si>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</si>
  <si>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</si>
  <si>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</si>
  <si>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</si>
  <si>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</si>
  <si>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</si>
  <si>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</si>
  <si>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</si>
  <si>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</si>
  <si>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</si>
  <si>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</si>
  <si>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</si>
  <si>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</si>
  <si>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</si>
  <si>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</si>
  <si>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</si>
  <si>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</si>
  <si>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</si>
  <si>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</si>
  <si>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</si>
  <si>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</si>
  <si>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</si>
  <si>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</si>
  <si>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</si>
  <si>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</si>
  <si>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</si>
  <si>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</si>
  <si>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</si>
  <si>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</si>
  <si>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</si>
  <si>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</si>
  <si>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</si>
  <si>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</si>
  <si>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</si>
  <si>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</si>
  <si>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</si>
  <si>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</si>
  <si>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</si>
  <si>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</si>
  <si>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</si>
  <si>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</si>
  <si>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</si>
  <si>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</si>
  <si>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</si>
  <si>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</si>
  <si>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</si>
  <si>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</si>
  <si>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</si>
  <si>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</si>
  <si>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</si>
  <si>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</si>
  <si>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</si>
  <si>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</si>
  <si>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</si>
  <si>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</si>
  <si>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</si>
  <si>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</si>
  <si>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</si>
  <si>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</si>
  <si>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</si>
  <si>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</si>
  <si>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</si>
  <si>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</si>
  <si>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</si>
  <si>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</si>
  <si>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</si>
  <si>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</si>
  <si>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</si>
  <si>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</si>
  <si>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</si>
  <si>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</si>
  <si>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</si>
  <si>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</si>
  <si>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</si>
  <si>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</si>
  <si>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</si>
  <si>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</si>
  <si>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</si>
  <si>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</si>
  <si>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</si>
  <si>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</si>
  <si>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</si>
  <si>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</si>
  <si>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</si>
  <si>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</si>
  <si>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</si>
  <si>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</si>
  <si>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</si>
  <si>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</si>
  <si>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</si>
  <si>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</si>
  <si>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</si>
  <si>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</si>
  <si>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</si>
  <si>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</si>
  <si>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</si>
  <si>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</si>
  <si>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</si>
  <si>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</si>
  <si>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</si>
  <si>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</si>
  <si>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</si>
  <si>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</si>
  <si>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</si>
  <si>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</si>
  <si>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</si>
  <si>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</si>
  <si>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</si>
  <si>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</si>
  <si>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</si>
  <si>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</si>
  <si>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</si>
  <si>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</si>
  <si>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</si>
  <si>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</si>
  <si>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</si>
  <si>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</si>
  <si>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</si>
  <si>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</si>
  <si>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</si>
  <si>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</si>
  <si>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</si>
  <si>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</si>
  <si>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</si>
  <si>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</si>
  <si>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</si>
  <si>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</si>
  <si>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</si>
  <si>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</si>
  <si>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</si>
  <si>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</si>
  <si>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</si>
  <si>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</si>
  <si>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</si>
  <si>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</si>
  <si>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</si>
  <si>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</si>
  <si>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</si>
  <si>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</si>
  <si>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</si>
  <si>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</si>
  <si>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</si>
  <si>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</si>
  <si>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</si>
  <si>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</si>
  <si>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</si>
  <si>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</si>
  <si>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</si>
  <si>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</si>
  <si>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</si>
  <si>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</si>
  <si>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</si>
  <si>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</si>
  <si>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</si>
  <si>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</si>
  <si>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</si>
  <si>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</si>
  <si>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</si>
  <si>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</si>
  <si>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</si>
  <si>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</si>
  <si>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</si>
  <si>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</si>
  <si>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</si>
  <si>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</si>
  <si>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</si>
  <si>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</si>
  <si>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</si>
  <si>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</si>
  <si>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</si>
  <si>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</si>
  <si>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</si>
  <si>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</si>
  <si>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</si>
  <si>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</si>
  <si>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</si>
  <si>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</si>
  <si>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</si>
  <si>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</si>
  <si>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</si>
  <si>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</si>
  <si>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</si>
  <si>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</si>
  <si>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</si>
  <si>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</si>
  <si>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</si>
  <si>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</si>
  <si>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</si>
  <si>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</si>
  <si>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</si>
  <si>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</si>
  <si>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</si>
  <si>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</si>
  <si>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</si>
  <si>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</si>
  <si>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</si>
  <si>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</si>
  <si>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</si>
  <si>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</si>
  <si>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</si>
  <si>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</si>
  <si>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</si>
  <si>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</si>
  <si>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</si>
  <si>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</si>
  <si>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</si>
  <si>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</si>
  <si>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</si>
  <si>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</si>
  <si>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</si>
  <si>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</si>
  <si>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</si>
  <si>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</si>
  <si>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</si>
  <si>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</si>
  <si>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</si>
  <si>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</si>
  <si>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</si>
  <si>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</si>
  <si>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</si>
  <si>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</si>
  <si>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</si>
  <si>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</si>
  <si>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</si>
  <si>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</si>
  <si>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</si>
  <si>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</si>
  <si>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</si>
  <si>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</si>
  <si>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</si>
  <si>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</si>
  <si>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</si>
  <si>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</si>
  <si>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</si>
  <si>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</si>
  <si>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</si>
  <si>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</si>
  <si>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</si>
  <si>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</si>
  <si>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</si>
  <si>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</si>
  <si>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</si>
  <si>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</si>
  <si>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</si>
  <si>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</si>
  <si>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</si>
  <si>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</si>
  <si>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</si>
  <si>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</si>
  <si>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</si>
  <si>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</si>
  <si>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</si>
  <si>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</si>
  <si>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</si>
  <si>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</si>
  <si>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</si>
  <si>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</si>
  <si>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</si>
  <si>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</si>
  <si>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</si>
  <si>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</si>
  <si>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</si>
  <si>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</si>
  <si>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</si>
  <si>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</si>
  <si>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</si>
  <si>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</si>
  <si>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</si>
  <si>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</si>
  <si>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</si>
  <si>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</si>
  <si>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</si>
  <si>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</si>
  <si>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</si>
  <si>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</si>
  <si>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</si>
  <si>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</si>
  <si>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</si>
  <si>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</si>
  <si>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</si>
  <si>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</si>
  <si>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</si>
  <si>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</si>
  <si>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</si>
  <si>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</si>
  <si>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</si>
  <si>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</si>
  <si>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</si>
  <si>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</si>
  <si>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</si>
  <si>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</si>
  <si>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</si>
  <si>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</si>
  <si>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</si>
  <si>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</si>
  <si>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</si>
  <si>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</si>
  <si>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</si>
  <si>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</si>
  <si>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</si>
  <si>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</si>
  <si>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</si>
  <si>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</si>
  <si>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</si>
  <si>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</si>
  <si>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</si>
  <si>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</si>
  <si>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</si>
  <si>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</si>
  <si>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</si>
  <si>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</si>
  <si>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</si>
  <si>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</si>
  <si>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</si>
  <si>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</si>
  <si>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</si>
  <si>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</si>
  <si>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</si>
  <si>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</si>
  <si>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</si>
  <si>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</si>
  <si>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</si>
  <si>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</si>
  <si>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</si>
  <si>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</si>
  <si>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</si>
  <si>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</si>
  <si>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</si>
  <si>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</si>
  <si>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</si>
  <si>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</si>
  <si>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</si>
  <si>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</si>
  <si>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</si>
  <si>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</si>
  <si>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</si>
  <si>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</si>
  <si>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</si>
  <si>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</si>
  <si>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</si>
  <si>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</si>
  <si>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</si>
  <si>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</si>
  <si>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</si>
  <si>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</si>
  <si>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</si>
  <si>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</si>
  <si>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</si>
  <si>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</si>
  <si>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</si>
  <si>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</si>
  <si>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</si>
  <si>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</si>
  <si>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</si>
  <si>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</si>
  <si>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</si>
  <si>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</si>
  <si>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</si>
  <si>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</si>
  <si>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</si>
  <si>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</si>
  <si>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</si>
  <si>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</si>
  <si>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</si>
  <si>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</si>
  <si>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</si>
  <si>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</si>
  <si>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</si>
  <si>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</si>
  <si>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</si>
  <si>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</si>
  <si>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</si>
  <si>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</si>
  <si>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</si>
  <si>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</si>
  <si>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</si>
  <si>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</si>
  <si>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</si>
  <si>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</si>
  <si>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</si>
  <si>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</si>
  <si>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</si>
  <si>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</si>
  <si>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</si>
  <si>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</si>
  <si>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</si>
  <si>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</si>
  <si>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</si>
  <si>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</si>
  <si>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</si>
  <si>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</si>
  <si>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</si>
  <si>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</si>
  <si>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</si>
  <si>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</si>
  <si>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</si>
  <si>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</si>
  <si>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</si>
  <si>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</si>
  <si>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</si>
  <si>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</si>
  <si>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</si>
  <si>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</si>
  <si>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</si>
  <si>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</si>
  <si>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</si>
  <si>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</si>
  <si>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</si>
  <si>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</si>
  <si>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</si>
  <si>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</si>
  <si>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</si>
  <si>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</si>
  <si>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</si>
  <si>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</si>
  <si>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</si>
  <si>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</si>
  <si>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</si>
  <si>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</si>
  <si>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</si>
  <si>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</si>
  <si>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</si>
  <si>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</si>
  <si>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</si>
  <si>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</si>
  <si>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</si>
  <si>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</si>
  <si>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</si>
  <si>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</si>
  <si>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</si>
  <si>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</si>
  <si>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</si>
  <si>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</si>
  <si>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</si>
  <si>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</si>
  <si>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</si>
  <si>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</si>
  <si>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</si>
  <si>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</si>
  <si>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</si>
  <si>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</si>
  <si>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</si>
  <si>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</si>
  <si>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</si>
  <si>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</si>
  <si>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</si>
  <si>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</si>
  <si>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</si>
  <si>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</si>
  <si>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</si>
  <si>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</si>
  <si>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</si>
  <si>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</si>
  <si>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</si>
  <si>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</si>
  <si>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</si>
  <si>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</si>
  <si>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</si>
  <si>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</si>
  <si>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</si>
  <si>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</si>
  <si>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</si>
  <si>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</si>
  <si>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</si>
  <si>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</si>
  <si>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</si>
  <si>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</si>
  <si>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</si>
  <si>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</si>
  <si>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</si>
  <si>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</si>
  <si>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</si>
  <si>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</si>
  <si>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</si>
  <si>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</si>
  <si>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</si>
  <si>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</si>
  <si>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</si>
  <si>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</si>
  <si>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</si>
  <si>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</si>
  <si>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</si>
  <si>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</si>
  <si>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</si>
  <si>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</si>
  <si>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</si>
  <si>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</si>
  <si>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</si>
  <si>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</si>
  <si>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</si>
  <si>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</si>
  <si>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</si>
  <si>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</si>
  <si>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</si>
  <si>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</si>
  <si>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</si>
  <si>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</si>
  <si>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</si>
  <si>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</si>
  <si>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</si>
  <si>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</si>
  <si>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</si>
  <si>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</si>
  <si>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</si>
  <si>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</si>
  <si>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</si>
  <si>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</si>
  <si>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</si>
  <si>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</si>
  <si>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</si>
  <si>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</si>
  <si>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</si>
  <si>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</si>
  <si>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</si>
  <si>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</si>
  <si>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</si>
  <si>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</si>
  <si>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</si>
  <si>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</si>
  <si>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</si>
  <si>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</si>
  <si>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</si>
  <si>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</si>
  <si>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</si>
  <si>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</si>
  <si>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</si>
  <si>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</si>
  <si>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</si>
  <si>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</si>
  <si>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</si>
  <si>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</si>
  <si>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</si>
  <si>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</si>
  <si>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</si>
  <si>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</si>
  <si>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</si>
  <si>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</si>
  <si>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</si>
  <si>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</si>
  <si>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</si>
  <si>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</si>
  <si>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</si>
  <si>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</si>
  <si>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</si>
  <si>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</si>
  <si>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</si>
  <si>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</si>
  <si>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</si>
  <si>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</si>
  <si>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</si>
  <si>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</si>
  <si>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</si>
  <si>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</si>
  <si>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</si>
  <si>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</si>
  <si>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</si>
  <si>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</si>
  <si>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</si>
  <si>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</si>
  <si>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</si>
  <si>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</si>
  <si>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</si>
  <si>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</si>
  <si>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</si>
  <si>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</si>
  <si>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</si>
  <si>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</si>
  <si>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</si>
  <si>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</si>
  <si>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</si>
  <si>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</si>
  <si>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</si>
  <si>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</si>
  <si>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</si>
  <si>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</si>
  <si>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</si>
  <si>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</si>
  <si>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</si>
  <si>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</si>
  <si>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</si>
  <si>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</si>
  <si>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</si>
  <si>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</si>
  <si>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</si>
  <si>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</si>
  <si>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</si>
  <si>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</si>
  <si>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</si>
  <si>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</si>
  <si>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</si>
  <si>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</si>
  <si>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</si>
  <si>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</si>
  <si>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</si>
  <si>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</si>
  <si>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</si>
  <si>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</si>
  <si>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</si>
  <si>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</si>
  <si>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</si>
  <si>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</si>
  <si>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</si>
  <si>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</si>
  <si>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</si>
  <si>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</si>
  <si>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</si>
  <si>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</si>
  <si>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</si>
  <si>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</si>
  <si>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</si>
  <si>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</si>
  <si>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</si>
  <si>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</si>
  <si>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</si>
  <si>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</si>
  <si>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</si>
  <si>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</si>
  <si>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</si>
  <si>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</si>
  <si>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</si>
  <si>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</si>
  <si>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</si>
  <si>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</si>
  <si>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</si>
  <si>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</si>
  <si>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</si>
  <si>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</si>
  <si>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</si>
  <si>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</si>
  <si>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</si>
  <si>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</si>
  <si>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</si>
  <si>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</si>
  <si>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</si>
  <si>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</si>
  <si>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</si>
  <si>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</si>
  <si>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</si>
  <si>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</si>
  <si>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</si>
  <si>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</si>
  <si>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</si>
  <si>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</si>
  <si>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</si>
  <si>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</si>
  <si>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</si>
  <si>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</si>
  <si>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</si>
  <si>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</si>
  <si>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</si>
  <si>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</si>
  <si>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</si>
  <si>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</si>
  <si>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</si>
  <si>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</si>
  <si>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</si>
  <si>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</si>
  <si>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</si>
  <si>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</si>
  <si>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</si>
  <si>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</si>
  <si>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</si>
  <si>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</si>
  <si>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</si>
  <si>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</si>
  <si>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</si>
  <si>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</si>
  <si>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</si>
  <si>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</si>
  <si>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</si>
  <si>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</si>
  <si>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</si>
  <si>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</si>
  <si>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</si>
  <si>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</si>
  <si>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</si>
  <si>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</si>
  <si>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</si>
  <si>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</si>
  <si>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</si>
  <si>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</si>
  <si>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</si>
  <si>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</si>
  <si>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</si>
  <si>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</si>
  <si>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</si>
  <si>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</si>
  <si>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</si>
  <si>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</si>
  <si>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</si>
  <si>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</si>
  <si>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</si>
  <si>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</si>
  <si>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</si>
  <si>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</si>
  <si>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</si>
  <si>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</si>
  <si>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</si>
  <si>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</si>
  <si>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</si>
  <si>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</si>
  <si>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</si>
  <si>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</si>
  <si>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</si>
  <si>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</si>
  <si>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</si>
  <si>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</si>
  <si>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</si>
  <si>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</si>
  <si>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</si>
  <si>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</si>
  <si>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</si>
  <si>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</si>
  <si>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</si>
  <si>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</si>
  <si>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</si>
  <si>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</si>
  <si>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</si>
  <si>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</si>
  <si>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</si>
  <si>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</si>
  <si>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</si>
  <si>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</si>
  <si>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</si>
  <si>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</si>
  <si>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</si>
  <si>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</si>
  <si>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</si>
  <si>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</si>
  <si>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</si>
  <si>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</si>
  <si>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</si>
  <si>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</si>
  <si>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</si>
  <si>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</si>
  <si>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</si>
  <si>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</si>
  <si>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</si>
  <si>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</si>
  <si>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</si>
  <si>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</si>
  <si>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</si>
  <si>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</si>
  <si>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</si>
  <si>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</si>
  <si>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</si>
  <si>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</si>
  <si>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</si>
  <si>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</si>
  <si>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</si>
  <si>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</si>
  <si>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</si>
  <si>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</si>
  <si>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</si>
  <si>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</si>
  <si>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</si>
  <si>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</si>
  <si>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</si>
  <si>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</si>
  <si>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</si>
  <si>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</si>
  <si>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</si>
  <si>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</si>
  <si>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</si>
  <si>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</si>
  <si>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</si>
  <si>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</si>
  <si>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</si>
  <si>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</si>
  <si>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</si>
  <si>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</si>
  <si>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</si>
  <si>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</si>
  <si>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</si>
  <si>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</si>
  <si>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</si>
  <si>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</si>
  <si>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</si>
  <si>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</si>
  <si>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</si>
  <si>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</si>
  <si>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</si>
  <si>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</si>
  <si>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</si>
  <si>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</si>
  <si>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</si>
  <si>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</si>
  <si>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</si>
  <si>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</si>
  <si>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</si>
  <si>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</si>
  <si>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</si>
  <si>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</si>
  <si>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</si>
  <si>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</si>
  <si>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</si>
  <si>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</si>
  <si>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</si>
  <si>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</si>
  <si>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</si>
  <si>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</si>
  <si>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</si>
  <si>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</si>
  <si>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</si>
  <si>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</si>
  <si>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</si>
  <si>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</si>
  <si>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</si>
  <si>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</si>
  <si>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</si>
  <si>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</si>
  <si>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</si>
  <si>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</si>
  <si>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</si>
  <si>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</si>
  <si>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</si>
  <si>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</si>
  <si>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</si>
  <si>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</si>
  <si>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</si>
  <si>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</si>
  <si>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</si>
  <si>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</si>
  <si>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</si>
  <si>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</si>
  <si>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</si>
  <si>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</si>
  <si>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</si>
  <si>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</si>
  <si>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</si>
  <si>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</si>
  <si>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</si>
  <si>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</si>
  <si>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</si>
  <si>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</si>
  <si>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</si>
  <si>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</si>
  <si>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</si>
  <si>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</si>
  <si>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</si>
  <si>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</si>
  <si>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</si>
  <si>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</si>
  <si>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</si>
  <si>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</si>
  <si>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</si>
  <si>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</si>
  <si>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</si>
  <si>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</si>
  <si>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</si>
  <si>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</si>
  <si>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</si>
  <si>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</si>
  <si>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</si>
  <si>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</si>
  <si>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</si>
  <si>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</si>
  <si>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</si>
  <si>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</si>
  <si>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</si>
  <si>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</si>
  <si>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</si>
  <si>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</si>
  <si>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</si>
  <si>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</si>
  <si>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</si>
  <si>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</si>
  <si>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</si>
  <si>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</si>
  <si>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</si>
  <si>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</si>
  <si>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</si>
  <si>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</si>
  <si>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</si>
  <si>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</si>
  <si>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</si>
  <si>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</si>
  <si>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</si>
  <si>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</si>
  <si>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</si>
  <si>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</si>
  <si>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</si>
  <si>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</si>
  <si>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</si>
  <si>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</si>
  <si>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</si>
  <si>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</si>
  <si>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</si>
  <si>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</si>
  <si>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</si>
  <si>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</si>
  <si>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</si>
  <si>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</si>
  <si>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</si>
  <si>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</si>
  <si>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</si>
  <si>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</si>
  <si>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</si>
  <si>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</si>
  <si>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</si>
  <si>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</si>
  <si>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</si>
  <si>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</si>
  <si>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</si>
  <si>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</si>
  <si>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</si>
  <si>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</si>
  <si>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</si>
  <si>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</si>
  <si>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</si>
  <si>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</si>
  <si>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</si>
  <si>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</si>
  <si>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</si>
  <si>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</si>
  <si>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</si>
  <si>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</si>
  <si>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</si>
  <si>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</si>
  <si>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</si>
  <si>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</si>
  <si>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</si>
  <si>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</si>
  <si>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</si>
  <si>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</si>
  <si>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</si>
  <si>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</si>
  <si>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</si>
  <si>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</si>
  <si>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</si>
  <si>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</si>
  <si>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</si>
  <si>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</si>
  <si>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</si>
  <si>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</si>
  <si>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</si>
  <si>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</si>
  <si>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</si>
  <si>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</si>
  <si>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</si>
  <si>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</si>
  <si>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</si>
  <si>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</si>
  <si>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</si>
  <si>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</si>
  <si>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</si>
  <si>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</si>
  <si>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</si>
  <si>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</si>
  <si>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</si>
  <si>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</si>
  <si>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</si>
  <si>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</si>
  <si>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</si>
  <si>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</si>
  <si>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</si>
  <si>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</si>
  <si>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</si>
  <si>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</si>
  <si>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</si>
  <si>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</si>
  <si>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</si>
  <si>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</si>
  <si>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</si>
  <si>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</si>
  <si>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</si>
  <si>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</si>
  <si>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</si>
  <si>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</si>
  <si>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</si>
  <si>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</si>
  <si>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</si>
  <si>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</si>
  <si>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</si>
  <si>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</si>
  <si>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</si>
  <si>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</si>
  <si>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</si>
  <si>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</si>
  <si>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</si>
  <si>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</si>
  <si>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</si>
  <si>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</si>
  <si>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</si>
  <si>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</si>
  <si>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</si>
  <si>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</si>
  <si>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</si>
  <si>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</si>
  <si>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</si>
  <si>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</si>
  <si>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</si>
  <si>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</si>
  <si>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</si>
  <si>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</si>
  <si>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</si>
  <si>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</si>
  <si>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</si>
  <si>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</si>
  <si>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</si>
  <si>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</si>
  <si>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</si>
  <si>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</si>
  <si>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</si>
  <si>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</si>
  <si>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</si>
  <si>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</si>
  <si>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</si>
  <si>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</si>
  <si>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</si>
  <si>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</si>
  <si>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</si>
  <si>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</si>
  <si>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</si>
  <si>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</si>
  <si>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</si>
  <si>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</si>
  <si>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</si>
  <si>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</si>
  <si>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</si>
  <si>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</si>
  <si>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</si>
  <si>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</si>
  <si>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</si>
  <si>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</si>
  <si>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</si>
  <si>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</si>
  <si>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</si>
  <si>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</si>
  <si>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</si>
  <si>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</si>
  <si>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</si>
  <si>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</si>
  <si>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</si>
  <si>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</si>
  <si>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</si>
  <si>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</si>
  <si>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</si>
  <si>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</si>
  <si>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</si>
  <si>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</si>
  <si>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</si>
  <si>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</si>
  <si>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</si>
  <si>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</si>
  <si>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</si>
  <si>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</si>
  <si>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</si>
  <si>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</si>
  <si>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</si>
  <si>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</si>
  <si>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</si>
  <si>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</si>
  <si>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</si>
  <si>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</si>
  <si>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</si>
  <si>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</si>
  <si>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</si>
  <si>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</si>
  <si>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</si>
  <si>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</si>
  <si>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</si>
  <si>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</si>
  <si>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</si>
  <si>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</si>
  <si>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</si>
  <si>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</si>
  <si>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</si>
  <si>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</si>
  <si>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</si>
  <si>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</si>
  <si>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</si>
  <si>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</si>
  <si>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</si>
  <si>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</si>
  <si>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</si>
  <si>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</si>
  <si>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</si>
  <si>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</si>
  <si>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</si>
  <si>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</si>
  <si>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</si>
  <si>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</si>
  <si>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</si>
  <si>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</si>
  <si>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</si>
  <si>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</si>
  <si>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</si>
  <si>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</si>
  <si>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</si>
  <si>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</si>
  <si>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</si>
  <si>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</si>
  <si>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</si>
  <si>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</si>
  <si>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</si>
  <si>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</si>
  <si>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</si>
  <si>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</si>
  <si>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</si>
  <si>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</si>
  <si>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</si>
  <si>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</si>
  <si>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</si>
  <si>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</si>
  <si>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</si>
  <si>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</si>
  <si>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</si>
  <si>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</si>
  <si>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</si>
  <si>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</si>
  <si>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</si>
  <si>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</si>
  <si>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</si>
  <si>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</si>
  <si>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</si>
  <si>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</si>
  <si>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</si>
  <si>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</si>
  <si>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</si>
  <si>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</si>
  <si>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</si>
  <si>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</si>
  <si>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</si>
  <si>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</si>
  <si>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</si>
  <si>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</si>
  <si>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</si>
  <si>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</si>
  <si>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</si>
  <si>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</si>
  <si>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</si>
  <si>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</si>
  <si>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</si>
  <si>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</si>
  <si>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</si>
  <si>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</si>
  <si>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</si>
  <si>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</si>
  <si>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</si>
  <si>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</si>
  <si>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</si>
  <si>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</si>
  <si>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</si>
  <si>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</si>
  <si>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</si>
  <si>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</si>
  <si>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</si>
  <si>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</si>
  <si>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</si>
  <si>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</si>
  <si>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</si>
  <si>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</si>
  <si>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</si>
  <si>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</si>
  <si>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</si>
  <si>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</si>
  <si>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</si>
  <si>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</si>
  <si>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</si>
  <si>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</si>
  <si>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</si>
  <si>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</si>
  <si>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</si>
  <si>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</si>
  <si>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</si>
  <si>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</si>
  <si>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</si>
  <si>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</si>
  <si>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</si>
  <si>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</si>
  <si>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</si>
  <si>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</si>
  <si>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</si>
  <si>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</si>
  <si>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</si>
  <si>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</si>
  <si>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</si>
  <si>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</si>
  <si>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</si>
  <si>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</si>
  <si>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</si>
  <si>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</si>
  <si>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</si>
  <si>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</si>
  <si>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</si>
  <si>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</si>
  <si>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</si>
  <si>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</si>
  <si>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</si>
  <si>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</si>
  <si>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</si>
  <si>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</si>
  <si>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</si>
  <si>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</si>
  <si>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</si>
  <si>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</si>
  <si>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</si>
  <si>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</si>
  <si>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</si>
  <si>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</si>
  <si>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</si>
  <si>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</si>
  <si>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</si>
  <si>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</si>
  <si>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</si>
  <si>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</si>
  <si>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</si>
  <si>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</si>
  <si>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</si>
  <si>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</si>
  <si>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</si>
  <si>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</si>
  <si>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</si>
  <si>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</si>
  <si>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</si>
  <si>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</si>
  <si>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</si>
  <si>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</si>
  <si>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</si>
  <si>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</si>
  <si>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</si>
  <si>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</si>
  <si>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</si>
  <si>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</si>
  <si>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</si>
  <si>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</si>
  <si>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</si>
  <si>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</si>
  <si>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</si>
  <si>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</si>
  <si>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</si>
  <si>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</si>
  <si>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</si>
  <si>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</si>
  <si>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</si>
  <si>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</si>
  <si>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</si>
  <si>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</si>
  <si>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</si>
  <si>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</si>
  <si>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</si>
  <si>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</si>
  <si>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</si>
  <si>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</si>
  <si>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</si>
  <si>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</si>
  <si>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</si>
  <si>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</si>
  <si>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</si>
  <si>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</si>
  <si>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</si>
  <si>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</si>
  <si>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</si>
  <si>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</si>
  <si>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</si>
  <si>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</si>
  <si>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</si>
  <si>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</si>
  <si>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</si>
  <si>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</si>
  <si>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</si>
  <si>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</si>
  <si>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</si>
  <si>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</si>
  <si>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</si>
  <si>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</si>
  <si>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</si>
  <si>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</si>
  <si>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</si>
  <si>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</si>
  <si>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</si>
  <si>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</si>
  <si>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</si>
  <si>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</si>
  <si>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</si>
  <si>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</si>
  <si>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</si>
  <si>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</si>
  <si>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</si>
  <si>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</si>
  <si>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</si>
  <si>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</si>
  <si>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</si>
  <si>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</si>
  <si>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</si>
  <si>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</si>
  <si>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</si>
  <si>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</si>
  <si>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</si>
  <si>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</si>
  <si>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</si>
  <si>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</si>
  <si>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</si>
  <si>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</si>
  <si>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</si>
  <si>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</si>
  <si>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</si>
  <si>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</si>
  <si>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</si>
  <si>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</si>
  <si>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</si>
  <si>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</si>
  <si>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</si>
  <si>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</si>
  <si>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</si>
  <si>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</si>
  <si>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</si>
  <si>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</si>
  <si>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</si>
  <si>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</si>
  <si>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</si>
  <si>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</si>
  <si>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</si>
  <si>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</si>
  <si>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</si>
  <si>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</si>
  <si>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</si>
  <si>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</si>
  <si>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</si>
  <si>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</si>
  <si>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</si>
  <si>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</si>
  <si>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</si>
  <si>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</si>
  <si>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</si>
  <si>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</si>
  <si>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</si>
  <si>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</si>
  <si>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</si>
  <si>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</si>
  <si>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</si>
  <si>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</si>
  <si>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</si>
  <si>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</si>
  <si>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</si>
  <si>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</si>
  <si>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</si>
  <si>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</si>
  <si>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</si>
  <si>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</si>
  <si>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</si>
  <si>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</si>
  <si>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</si>
  <si>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</si>
  <si>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</si>
  <si>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</si>
  <si>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</si>
  <si>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</si>
  <si>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</si>
  <si>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</si>
  <si>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</si>
  <si>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</si>
  <si>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</si>
  <si>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</si>
  <si>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</si>
  <si>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</si>
  <si>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</si>
  <si>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</si>
  <si>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</si>
  <si>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</si>
  <si>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</si>
  <si>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</si>
  <si>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</si>
  <si>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</si>
  <si>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</si>
  <si>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</si>
  <si>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</si>
  <si>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</si>
  <si>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</si>
  <si>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</si>
  <si>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</si>
  <si>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</si>
  <si>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</si>
  <si>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</si>
  <si>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</si>
  <si>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</si>
  <si>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</si>
  <si>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</si>
  <si>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</si>
  <si>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</si>
  <si>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</si>
  <si>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</si>
  <si>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</si>
  <si>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</si>
  <si>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</si>
  <si>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</si>
  <si>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</si>
  <si>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</si>
  <si>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</si>
  <si>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</si>
  <si>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</si>
  <si>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</si>
  <si>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</si>
  <si>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</si>
  <si>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</si>
  <si>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</si>
  <si>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</si>
  <si>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</si>
  <si>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</si>
  <si>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</si>
  <si>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</si>
  <si>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</si>
  <si>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</si>
  <si>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</si>
  <si>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</si>
  <si>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</si>
  <si>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</si>
  <si>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</si>
  <si>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</si>
  <si>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</si>
  <si>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</si>
  <si>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</si>
  <si>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</si>
  <si>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</si>
  <si>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</si>
  <si>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</si>
  <si>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</si>
  <si>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</si>
  <si>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</si>
  <si>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</si>
  <si>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</si>
  <si>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</si>
  <si>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</si>
  <si>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</si>
  <si>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</si>
  <si>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</si>
  <si>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</si>
  <si>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</si>
  <si>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</si>
  <si>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</si>
  <si>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</si>
  <si>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</si>
  <si>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</si>
  <si>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</si>
  <si>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</si>
  <si>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</si>
  <si>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</si>
  <si>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</si>
  <si>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</si>
  <si>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</si>
  <si>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</si>
  <si>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</si>
  <si>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</si>
  <si>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</si>
  <si>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</si>
  <si>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</si>
  <si>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</si>
  <si>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</si>
  <si>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</si>
  <si>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</si>
  <si>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</si>
  <si>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</si>
  <si>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</si>
  <si>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</si>
  <si>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</si>
  <si>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</si>
  <si>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</si>
  <si>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</si>
  <si>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</si>
  <si>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</si>
  <si>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</si>
  <si>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</si>
  <si>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</si>
  <si>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</si>
  <si>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</si>
  <si>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</si>
  <si>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</si>
  <si>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</si>
  <si>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</si>
  <si>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</si>
  <si>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</si>
  <si>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</si>
  <si>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</si>
  <si>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</si>
  <si>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</si>
  <si>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</si>
  <si>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</si>
  <si>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</si>
  <si>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</si>
  <si>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</si>
  <si>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</si>
  <si>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</si>
  <si>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</si>
  <si>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</si>
  <si>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</si>
  <si>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</si>
  <si>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</si>
  <si>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</si>
  <si>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</si>
  <si>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</si>
  <si>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</si>
  <si>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</si>
  <si>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</si>
  <si>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</si>
  <si>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</si>
  <si>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</si>
  <si>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</si>
  <si>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</si>
  <si>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</si>
  <si>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</si>
  <si>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</si>
  <si>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</si>
  <si>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</si>
  <si>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</si>
  <si>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</si>
  <si>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</si>
  <si>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</si>
  <si>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</si>
  <si>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</si>
  <si>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</si>
  <si>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</si>
  <si>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</si>
  <si>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</si>
  <si>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</si>
  <si>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</si>
  <si>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</si>
  <si>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</si>
  <si>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</si>
  <si>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</si>
  <si>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</si>
  <si>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</si>
  <si>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</si>
  <si>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</si>
  <si>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</si>
  <si>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</si>
  <si>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</si>
  <si>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</si>
  <si>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</si>
  <si>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</si>
  <si>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</si>
  <si>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</si>
  <si>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</si>
  <si>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</si>
  <si>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</si>
  <si>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</si>
  <si>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</si>
  <si>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</si>
  <si>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</si>
  <si>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</si>
  <si>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</si>
  <si>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</si>
  <si>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</si>
  <si>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</si>
  <si>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</si>
  <si>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</si>
  <si>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</si>
  <si>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</si>
  <si>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</si>
  <si>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</si>
  <si>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</si>
  <si>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</si>
  <si>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</si>
  <si>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</si>
  <si>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</si>
  <si>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</si>
  <si>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</si>
  <si>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</si>
  <si>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</si>
  <si>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</si>
  <si>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</si>
  <si>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</si>
  <si>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</si>
  <si>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</si>
  <si>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</si>
  <si>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</si>
  <si>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</si>
  <si>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</si>
  <si>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</si>
  <si>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</si>
  <si>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</si>
  <si>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</si>
  <si>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</si>
  <si>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</si>
  <si>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</si>
  <si>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</si>
  <si>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</si>
  <si>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</si>
  <si>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</si>
  <si>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</si>
  <si>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</si>
  <si>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</si>
  <si>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</si>
  <si>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</si>
  <si>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</si>
  <si>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</si>
  <si>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</si>
  <si>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</si>
  <si>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</si>
  <si>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</si>
  <si>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</si>
  <si>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</si>
  <si>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</si>
  <si>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</si>
  <si>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</si>
  <si>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</si>
  <si>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</si>
  <si>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</si>
  <si>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</si>
  <si>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</si>
  <si>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</si>
  <si>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</si>
  <si>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</si>
  <si>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</si>
  <si>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</si>
  <si>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</si>
  <si>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</si>
  <si>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</si>
  <si>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</si>
  <si>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</si>
  <si>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</si>
  <si>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</si>
  <si>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</si>
  <si>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</si>
  <si>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</si>
  <si>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</si>
  <si>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</si>
  <si>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</si>
  <si>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</si>
  <si>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</si>
  <si>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</si>
  <si>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</si>
  <si>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</si>
  <si>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</si>
  <si>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</si>
  <si>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</si>
  <si>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</si>
  <si>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</si>
  <si>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</si>
  <si>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</si>
  <si>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</si>
  <si>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</si>
  <si>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</si>
  <si>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</si>
  <si>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</si>
  <si>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</si>
  <si>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</si>
  <si>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</si>
  <si>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</si>
  <si>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</si>
  <si>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</si>
  <si>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</si>
  <si>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</si>
  <si>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</si>
  <si>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</si>
  <si>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</si>
  <si>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</si>
  <si>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</si>
  <si>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</si>
  <si>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</si>
  <si>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</si>
  <si>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</si>
  <si>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</si>
  <si>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</si>
  <si>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</si>
  <si>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</si>
  <si>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</si>
  <si>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</si>
  <si>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</si>
  <si>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</si>
  <si>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</si>
  <si>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</si>
  <si>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</si>
  <si>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</si>
  <si>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</si>
  <si>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</si>
  <si>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</si>
  <si>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</si>
  <si>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</si>
  <si>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</si>
  <si>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</si>
  <si>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</si>
  <si>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</si>
  <si>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</si>
  <si>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</si>
  <si>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</si>
  <si>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</si>
  <si>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</si>
  <si>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</si>
  <si>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</si>
  <si>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</si>
  <si>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</si>
  <si>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</si>
  <si>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</si>
  <si>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</si>
  <si>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</si>
  <si>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</si>
  <si>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</si>
  <si>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</si>
  <si>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</si>
  <si>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</si>
  <si>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</si>
  <si>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</si>
  <si>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</si>
  <si>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</si>
  <si>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</si>
  <si>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</si>
  <si>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</si>
  <si>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</si>
  <si>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</si>
  <si>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</si>
  <si>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</si>
  <si>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</si>
  <si>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</si>
  <si>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</si>
  <si>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</si>
  <si>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</si>
  <si>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</si>
  <si>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</si>
  <si>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</si>
  <si>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</si>
  <si>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</si>
  <si>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</si>
  <si>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</si>
  <si>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</si>
  <si>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</si>
  <si>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</si>
  <si>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</si>
  <si>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</si>
  <si>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</si>
  <si>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</si>
  <si>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</si>
  <si>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</si>
  <si>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</si>
  <si>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</si>
  <si>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</si>
  <si>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</si>
  <si>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</si>
  <si>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</si>
  <si>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</si>
  <si>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</si>
  <si>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</si>
  <si>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</si>
  <si>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</si>
  <si>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</si>
  <si>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</si>
  <si>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</si>
  <si>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</si>
  <si>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</si>
  <si>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</si>
  <si>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</si>
  <si>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</si>
  <si>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</si>
  <si>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</si>
  <si>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</si>
  <si>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</si>
  <si>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</si>
  <si>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</si>
  <si>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</si>
  <si>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</si>
  <si>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</si>
  <si>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</si>
  <si>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</si>
  <si>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</si>
  <si>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</si>
  <si>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</si>
  <si>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</si>
  <si>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</si>
  <si>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</si>
  <si>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</si>
  <si>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</si>
  <si>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</si>
  <si>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</si>
  <si>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</si>
  <si>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</si>
  <si>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</si>
  <si>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</si>
  <si>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</si>
  <si>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</si>
  <si>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</si>
  <si>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</si>
  <si>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</si>
  <si>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</si>
  <si>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</si>
  <si>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</si>
  <si>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</si>
  <si>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</si>
  <si>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</si>
  <si>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</si>
  <si>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</si>
  <si>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</si>
  <si>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</si>
  <si>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</si>
  <si>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</si>
  <si>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</si>
  <si>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</si>
  <si>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</si>
  <si>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</si>
  <si>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</si>
  <si>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</si>
  <si>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</si>
  <si>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</si>
  <si>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</si>
  <si>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</si>
  <si>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</si>
  <si>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</si>
  <si>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</si>
  <si>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</si>
  <si>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</si>
  <si>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</si>
  <si>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</si>
  <si>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</si>
  <si>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</si>
  <si>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</si>
  <si>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</si>
  <si>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</si>
  <si>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</si>
  <si>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</si>
  <si>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</si>
  <si>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</si>
  <si>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</si>
  <si>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</si>
  <si>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</si>
  <si>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</si>
  <si>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</si>
  <si>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</si>
  <si>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</si>
  <si>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</si>
  <si>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</si>
  <si>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</si>
  <si>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</si>
  <si>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</si>
  <si>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</si>
  <si>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</si>
  <si>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</si>
  <si>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</si>
  <si>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</si>
  <si>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</si>
  <si>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</si>
  <si>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</si>
  <si>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</si>
  <si>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</si>
  <si>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</si>
  <si>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</si>
  <si>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</si>
  <si>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</si>
  <si>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</si>
  <si>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</si>
  <si>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</si>
  <si>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</si>
  <si>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</si>
  <si>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</si>
  <si>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</si>
  <si>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</si>
  <si>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</si>
  <si>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</si>
  <si>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</si>
  <si>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</si>
  <si>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</si>
  <si>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</si>
  <si>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</si>
  <si>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</si>
  <si>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</si>
  <si>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</si>
  <si>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</si>
  <si>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</si>
  <si>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</si>
  <si>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</si>
  <si>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</si>
  <si>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</si>
  <si>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</si>
  <si>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</si>
  <si>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</si>
  <si>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</si>
  <si>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</si>
  <si>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</si>
  <si>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</si>
  <si>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</si>
  <si>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</si>
  <si>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</si>
  <si>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</si>
  <si>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</si>
  <si>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</si>
  <si>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</si>
  <si>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</si>
  <si>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</si>
  <si>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</si>
  <si>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</si>
  <si>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</si>
  <si>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</si>
  <si>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</si>
  <si>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</si>
  <si>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</si>
  <si>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</si>
  <si>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</si>
  <si>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</si>
  <si>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</si>
  <si>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</si>
  <si>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</si>
  <si>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</si>
  <si>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</si>
  <si>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</si>
  <si>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</si>
  <si>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</si>
  <si>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</si>
  <si>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</si>
  <si>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</si>
  <si>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</si>
  <si>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</si>
  <si>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</si>
  <si>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</si>
  <si>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</si>
  <si>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</si>
  <si>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</si>
  <si>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</si>
  <si>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</si>
  <si>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</si>
  <si>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</si>
  <si>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</si>
  <si>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</si>
  <si>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</si>
  <si>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</si>
  <si>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</si>
  <si>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</si>
  <si>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</si>
  <si>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</si>
  <si>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</si>
  <si>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</si>
  <si>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</si>
  <si>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</si>
  <si>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</si>
  <si>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</si>
  <si>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</si>
  <si>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</si>
  <si>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</si>
  <si>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</si>
  <si>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</si>
  <si>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</si>
  <si>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</si>
  <si>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</si>
  <si>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</si>
  <si>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</si>
  <si>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</si>
  <si>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</si>
  <si>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</si>
  <si>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</si>
  <si>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</si>
  <si>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</si>
  <si>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</si>
  <si>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</si>
  <si>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</si>
  <si>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</si>
  <si>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</si>
  <si>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</si>
  <si>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</si>
  <si>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</si>
  <si>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</si>
  <si>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</si>
  <si>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</si>
  <si>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</si>
  <si>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</si>
  <si>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</si>
  <si>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</si>
  <si>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</si>
  <si>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</si>
  <si>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</si>
  <si>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</si>
  <si>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</si>
  <si>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</si>
  <si>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</si>
  <si>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</si>
  <si>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</si>
  <si>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</si>
  <si>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</si>
  <si>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</si>
  <si>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</si>
  <si>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</si>
  <si>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</si>
  <si>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</si>
  <si>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</si>
  <si>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</si>
  <si>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</si>
  <si>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</si>
  <si>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</si>
  <si>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</si>
  <si>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</si>
  <si>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</si>
  <si>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</si>
  <si>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</si>
  <si>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</si>
  <si>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</si>
  <si>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</si>
  <si>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</si>
  <si>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</si>
  <si>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</si>
  <si>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</si>
  <si>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</si>
  <si>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</si>
  <si>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</si>
  <si>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</si>
  <si>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</si>
  <si>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</si>
  <si>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</si>
  <si>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</si>
  <si>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</si>
  <si>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</si>
  <si>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</si>
  <si>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</si>
  <si>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</si>
  <si>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</si>
  <si>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</si>
  <si>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</si>
  <si>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</si>
  <si>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</si>
  <si>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</si>
  <si>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</si>
  <si>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</si>
  <si>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</si>
  <si>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</si>
  <si>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</si>
  <si>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</si>
  <si>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</si>
  <si>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</si>
  <si>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</si>
  <si>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</si>
  <si>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</si>
  <si>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</si>
  <si>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</si>
  <si>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</si>
  <si>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</si>
  <si>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</si>
  <si>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</si>
  <si>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</si>
  <si>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</si>
  <si>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</si>
  <si>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</si>
  <si>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</si>
  <si>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</si>
  <si>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</si>
  <si>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</si>
  <si>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</si>
  <si>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</si>
  <si>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</si>
  <si>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</si>
  <si>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</si>
  <si>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</si>
  <si>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</si>
  <si>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</si>
  <si>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</si>
  <si>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</si>
  <si>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</si>
  <si>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</si>
  <si>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</si>
  <si>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</si>
  <si>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</si>
  <si>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</si>
  <si>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</si>
  <si>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</si>
  <si>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</si>
  <si>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</si>
  <si>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</si>
  <si>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</si>
  <si>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</si>
  <si>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</si>
  <si>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</si>
  <si>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</si>
  <si>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</si>
  <si>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</si>
  <si>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</si>
  <si>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</si>
  <si>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</si>
  <si>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</si>
  <si>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</si>
  <si>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</si>
  <si>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</si>
  <si>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</si>
  <si>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</si>
  <si>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</si>
  <si>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</si>
  <si>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</si>
  <si>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</si>
  <si>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</si>
  <si>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</si>
  <si>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</si>
  <si>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</si>
  <si>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</si>
  <si>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</si>
  <si>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</si>
  <si>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</si>
  <si>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</si>
  <si>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</si>
  <si>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</si>
  <si>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</si>
  <si>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</si>
  <si>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</si>
  <si>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</si>
  <si>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</si>
  <si>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</si>
  <si>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</si>
  <si>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</si>
  <si>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</si>
  <si>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</si>
  <si>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</si>
  <si>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</si>
  <si>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</si>
  <si>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</si>
  <si>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</si>
  <si>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</si>
  <si>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</si>
  <si>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</si>
  <si>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</si>
  <si>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</si>
  <si>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</si>
  <si>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</si>
  <si>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</si>
  <si>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</si>
  <si>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</si>
  <si>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</si>
  <si>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</si>
  <si>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</si>
  <si>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</si>
  <si>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</si>
  <si>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</si>
  <si>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</si>
  <si>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</si>
  <si>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</si>
  <si>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</si>
  <si>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</si>
  <si>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</si>
  <si>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</si>
  <si>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</si>
  <si>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</si>
  <si>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</si>
  <si>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</si>
  <si>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</si>
  <si>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</si>
  <si>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</si>
  <si>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</si>
  <si>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</si>
  <si>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</si>
  <si>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</si>
  <si>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</si>
  <si>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</si>
  <si>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</si>
  <si>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</si>
  <si>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</si>
  <si>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</si>
  <si>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</si>
  <si>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</si>
  <si>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</si>
  <si>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</si>
  <si>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</si>
  <si>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</si>
  <si>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</si>
  <si>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</si>
  <si>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</si>
  <si>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</si>
  <si>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</si>
  <si>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</si>
  <si>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</si>
  <si>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</si>
  <si>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</si>
  <si>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</si>
  <si>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</si>
  <si>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</si>
  <si>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</si>
  <si>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</si>
  <si>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</si>
  <si>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</si>
  <si>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</si>
  <si>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</si>
  <si>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</si>
  <si>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</si>
  <si>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</si>
  <si>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</si>
  <si>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</si>
  <si>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</si>
  <si>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</si>
  <si>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</si>
  <si>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</si>
  <si>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</si>
  <si>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</si>
  <si>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</si>
  <si>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</si>
  <si>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</si>
  <si>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</si>
  <si>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</si>
  <si>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</si>
  <si>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</si>
  <si>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</si>
  <si>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</si>
  <si>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</si>
  <si>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</si>
  <si>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</si>
  <si>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</si>
  <si>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</si>
  <si>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</si>
  <si>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</si>
  <si>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</si>
  <si>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</si>
  <si>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</si>
  <si>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</si>
  <si>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</si>
  <si>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</si>
  <si>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</si>
  <si>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</si>
  <si>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</si>
  <si>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</si>
  <si>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</si>
  <si>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</si>
  <si>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</si>
  <si>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</si>
  <si>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</si>
  <si>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</si>
  <si>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</si>
  <si>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</si>
  <si>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</si>
  <si>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</si>
  <si>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</si>
  <si>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</si>
  <si>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</si>
  <si>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</si>
  <si>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</si>
  <si>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</si>
  <si>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</si>
  <si>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</si>
  <si>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</si>
  <si>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</si>
  <si>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</si>
  <si>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</si>
  <si>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</si>
  <si>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</si>
  <si>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</si>
  <si>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</si>
  <si>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</si>
  <si>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</si>
  <si>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</si>
  <si>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</si>
  <si>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</si>
  <si>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</si>
  <si>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</si>
  <si>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</si>
  <si>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</si>
  <si>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</si>
  <si>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</si>
  <si>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</si>
  <si>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</si>
  <si>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</si>
  <si>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</si>
  <si>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</si>
  <si>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</si>
  <si>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</si>
  <si>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</si>
  <si>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</si>
  <si>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</si>
  <si>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</si>
  <si>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</si>
  <si>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</si>
  <si>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</si>
  <si>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</si>
  <si>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</si>
  <si>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</si>
  <si>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</si>
  <si>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</si>
  <si>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</si>
  <si>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</si>
  <si>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</si>
  <si>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</si>
  <si>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</si>
  <si>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</si>
  <si>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</si>
  <si>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</si>
  <si>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</si>
  <si>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</si>
  <si>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</si>
  <si>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</si>
  <si>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</si>
  <si>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</si>
  <si>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</si>
  <si>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</si>
  <si>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</si>
  <si>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</si>
  <si>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</si>
  <si>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</si>
  <si>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</si>
  <si>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</si>
  <si>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</si>
  <si>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</si>
  <si>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</si>
  <si>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</si>
  <si>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</si>
  <si>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</si>
  <si>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</si>
  <si>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</si>
  <si>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</si>
  <si>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</si>
  <si>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</si>
  <si>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</si>
  <si>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</si>
  <si>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</si>
  <si>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</si>
  <si>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</si>
  <si>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</si>
  <si>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</si>
  <si>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</si>
  <si>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</si>
  <si>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</si>
  <si>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</si>
  <si>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</si>
  <si>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</si>
  <si>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</si>
  <si>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</si>
  <si>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</si>
  <si>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</si>
  <si>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</si>
  <si>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</si>
  <si>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</si>
  <si>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</si>
  <si>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</si>
  <si>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</si>
  <si>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</si>
  <si>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</si>
  <si>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</si>
  <si>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</si>
  <si>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</si>
  <si>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</si>
  <si>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</si>
  <si>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</si>
  <si>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</si>
  <si>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</si>
  <si>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</si>
  <si>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</si>
  <si>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</si>
  <si>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</si>
  <si>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</si>
  <si>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</si>
  <si>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</si>
  <si>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</si>
  <si>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</si>
  <si>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</si>
  <si>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</si>
  <si>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</si>
  <si>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</si>
  <si>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</si>
  <si>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</si>
  <si>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</si>
  <si>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</si>
  <si>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</si>
  <si>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</si>
  <si>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</si>
  <si>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</si>
  <si>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</si>
  <si>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</si>
  <si>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</si>
  <si>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</si>
  <si>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</si>
  <si>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</si>
  <si>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</si>
  <si>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</si>
  <si>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</si>
  <si>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</si>
  <si>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</si>
  <si>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</si>
  <si>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</si>
  <si>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</si>
  <si>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</si>
  <si>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</si>
  <si>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</si>
  <si>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</si>
  <si>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</si>
  <si>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</si>
  <si>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</si>
  <si>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</si>
  <si>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</si>
  <si>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</si>
  <si>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</si>
  <si>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</si>
  <si>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</si>
  <si>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</si>
  <si>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</si>
  <si>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</si>
  <si>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</si>
  <si>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</si>
  <si>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</si>
  <si>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</si>
  <si>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</si>
  <si>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</si>
  <si>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</si>
  <si>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</si>
  <si>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</si>
  <si>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</si>
  <si>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</si>
  <si>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</si>
  <si>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</si>
  <si>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</si>
  <si>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</si>
  <si>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</si>
  <si>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</si>
  <si>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</si>
  <si>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</si>
  <si>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</si>
  <si>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</si>
  <si>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</si>
  <si>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</si>
  <si>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</si>
  <si>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</si>
  <si>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</si>
  <si>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</si>
  <si>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</si>
  <si>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</si>
  <si>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</si>
  <si>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</si>
  <si>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</si>
  <si>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</si>
  <si>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</si>
  <si>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</si>
  <si>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</si>
  <si>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</si>
  <si>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</si>
  <si>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</si>
  <si>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</si>
  <si>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</si>
  <si>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</si>
  <si>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</si>
  <si>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</si>
  <si>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</si>
  <si>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</si>
  <si>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</si>
  <si>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</si>
  <si>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</si>
  <si>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</si>
  <si>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</si>
  <si>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</si>
  <si>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</si>
  <si>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</si>
  <si>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</si>
  <si>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</si>
  <si>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</si>
  <si>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</si>
  <si>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</si>
  <si>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</si>
  <si>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</si>
  <si>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</si>
  <si>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</si>
  <si>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</si>
  <si>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</si>
  <si>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</si>
  <si>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</si>
  <si>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</si>
  <si>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</si>
  <si>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</si>
  <si>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</si>
  <si>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</si>
  <si>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</si>
  <si>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</si>
  <si>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</si>
  <si>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</si>
  <si>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</si>
  <si>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</si>
  <si>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</si>
  <si>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</si>
  <si>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</si>
  <si>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</si>
  <si>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</si>
  <si>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</si>
  <si>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</si>
  <si>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</si>
  <si>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</si>
  <si>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</si>
  <si>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</si>
  <si>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</si>
  <si>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</si>
  <si>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</si>
  <si>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</si>
  <si>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</si>
  <si>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</si>
  <si>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</si>
  <si>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</si>
  <si>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</si>
  <si>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</si>
  <si>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</si>
  <si>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</si>
  <si>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</si>
  <si>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</si>
  <si>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</si>
  <si>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</si>
  <si>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</si>
  <si>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</si>
  <si>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</si>
  <si>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</si>
  <si>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</si>
  <si>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</si>
  <si>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</si>
  <si>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</si>
  <si>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</si>
  <si>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</si>
  <si>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</si>
  <si>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</si>
  <si>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</si>
  <si>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</si>
  <si>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</si>
  <si>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</si>
  <si>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</si>
  <si>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</si>
  <si>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</si>
  <si>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</si>
  <si>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</si>
  <si>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</si>
  <si>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</si>
  <si>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</si>
  <si>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</si>
  <si>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</si>
  <si>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</si>
  <si>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</si>
  <si>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</si>
  <si>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</si>
  <si>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</si>
  <si>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</si>
  <si>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</si>
  <si>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</si>
  <si>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</si>
  <si>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</si>
  <si>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</si>
  <si>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</si>
  <si>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</si>
  <si>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</si>
  <si>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</si>
  <si>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</si>
  <si>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</si>
  <si>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</si>
  <si>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</si>
  <si>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</si>
  <si>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</si>
  <si>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</si>
  <si>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</si>
  <si>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</si>
  <si>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</si>
  <si>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</si>
  <si>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</si>
  <si>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</si>
  <si>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</si>
  <si>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</si>
  <si>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</si>
  <si>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</si>
  <si>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</si>
  <si>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</si>
  <si>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</si>
  <si>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</si>
  <si>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</si>
  <si>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</si>
  <si>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</si>
  <si>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</si>
  <si>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</si>
  <si>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</si>
  <si>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</si>
  <si>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</si>
  <si>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</si>
  <si>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</si>
  <si>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</si>
  <si>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</si>
  <si>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</si>
  <si>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</si>
  <si>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</si>
  <si>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</si>
  <si>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</si>
  <si>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</si>
  <si>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</si>
  <si>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</si>
  <si>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</si>
  <si>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</si>
  <si>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</si>
  <si>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</si>
  <si>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</si>
  <si>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</si>
  <si>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</si>
  <si>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</si>
  <si>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</si>
  <si>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</si>
  <si>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</si>
  <si>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</si>
  <si>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</si>
  <si>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</si>
  <si>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</si>
  <si>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</si>
  <si>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</si>
  <si>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</si>
  <si>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</si>
  <si>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</si>
  <si>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</si>
  <si>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</si>
  <si>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</si>
  <si>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</si>
  <si>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</si>
  <si>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</si>
  <si>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</si>
  <si>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</si>
  <si>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</si>
  <si>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</si>
  <si>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</si>
  <si>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</si>
  <si>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</si>
  <si>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</si>
  <si>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</si>
  <si>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</si>
  <si>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</si>
  <si>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</si>
  <si>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</si>
  <si>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</si>
  <si>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</si>
  <si>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</si>
  <si>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</si>
  <si>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</si>
  <si>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</si>
  <si>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</si>
  <si>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</si>
  <si>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</si>
  <si>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</si>
  <si>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</si>
  <si>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</si>
  <si>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</si>
  <si>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</si>
  <si>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</si>
  <si>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</si>
  <si>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</si>
  <si>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</si>
  <si>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</si>
  <si>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</si>
  <si>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</si>
  <si>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</si>
  <si>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</si>
  <si>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</si>
  <si>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</si>
  <si>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</si>
  <si>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</si>
  <si>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</si>
  <si>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</si>
  <si>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</si>
  <si>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</si>
  <si>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</si>
  <si>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</si>
  <si>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</si>
  <si>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</si>
  <si>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</si>
  <si>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</si>
  <si>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</si>
  <si>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</si>
  <si>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</si>
  <si>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</si>
  <si>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</si>
  <si>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</si>
  <si>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</si>
  <si>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</si>
  <si>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</si>
  <si>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</si>
  <si>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</si>
  <si>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</si>
  <si>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</si>
  <si>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</si>
  <si>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</si>
  <si>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</si>
  <si>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</si>
  <si>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</si>
  <si>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</si>
  <si>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</si>
  <si>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</si>
  <si>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</si>
  <si>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</si>
  <si>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</si>
  <si>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</si>
  <si>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</si>
  <si>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</si>
  <si>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</si>
  <si>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</si>
  <si>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</si>
  <si>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</si>
  <si>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</si>
  <si>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</si>
  <si>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</si>
  <si>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</si>
  <si>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</si>
  <si>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</si>
  <si>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</si>
  <si>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</si>
  <si>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</si>
  <si>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</si>
  <si>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</si>
  <si>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</si>
  <si>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</si>
  <si>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</si>
  <si>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</si>
  <si>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</si>
  <si>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</si>
  <si>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</si>
  <si>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</si>
  <si>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</si>
  <si>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</si>
  <si>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</si>
  <si>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</si>
  <si>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</si>
  <si>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</si>
  <si>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</si>
  <si>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</si>
  <si>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</si>
  <si>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</si>
  <si>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</si>
  <si>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</si>
  <si>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</si>
  <si>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</si>
  <si>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</si>
  <si>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</si>
  <si>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</si>
  <si>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</si>
  <si>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</si>
  <si>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</si>
  <si>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</si>
  <si>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</si>
  <si>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</si>
  <si>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</si>
  <si>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</si>
  <si>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</si>
  <si>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</si>
  <si>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</si>
  <si>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</si>
  <si>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</si>
  <si>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</si>
  <si>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</si>
  <si>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</si>
  <si>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</si>
  <si>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</si>
  <si>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</si>
  <si>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</si>
  <si>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</si>
  <si>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</si>
  <si>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</si>
  <si>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</si>
  <si>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</si>
  <si>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</si>
  <si>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</si>
  <si>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</si>
  <si>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</si>
  <si>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</si>
  <si>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</si>
  <si>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</si>
  <si>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</si>
  <si>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</si>
  <si>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</si>
  <si>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</si>
  <si>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</si>
  <si>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</si>
  <si>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</si>
  <si>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</si>
  <si>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</si>
  <si>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</si>
  <si>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</si>
  <si>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</si>
  <si>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</si>
  <si>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</si>
  <si>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</si>
  <si>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</si>
  <si>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</si>
  <si>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</si>
  <si>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</si>
  <si>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</si>
  <si>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</si>
  <si>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</si>
  <si>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</si>
  <si>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</si>
  <si>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</si>
  <si>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</si>
  <si>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</si>
  <si>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</si>
  <si>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</si>
  <si>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</si>
  <si>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</si>
  <si>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</si>
  <si>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</si>
  <si>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</si>
  <si>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</si>
  <si>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</si>
  <si>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</si>
  <si>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</si>
  <si>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</si>
  <si>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</si>
  <si>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</si>
  <si>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</si>
  <si>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</si>
  <si>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</si>
  <si>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</si>
  <si>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</si>
  <si>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</si>
  <si>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</si>
  <si>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</si>
  <si>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</si>
  <si>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</si>
  <si>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</si>
  <si>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</si>
  <si>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</si>
  <si>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</si>
  <si>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</si>
  <si>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</si>
  <si>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</si>
  <si>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</si>
  <si>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</si>
  <si>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</si>
  <si>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</si>
  <si>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</si>
  <si>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</si>
  <si>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</si>
  <si>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</si>
  <si>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</si>
  <si>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</si>
  <si>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</si>
  <si>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</si>
  <si>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</si>
  <si>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</si>
  <si>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</si>
  <si>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</si>
  <si>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</si>
  <si>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</si>
  <si>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</si>
  <si>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</si>
  <si>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</si>
  <si>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</si>
  <si>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</si>
  <si>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</si>
  <si>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</si>
  <si>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</si>
  <si>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</si>
  <si>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</si>
  <si>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</si>
  <si>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</si>
  <si>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</si>
  <si>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</si>
  <si>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</si>
  <si>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</si>
  <si>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</si>
  <si>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</si>
  <si>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</si>
  <si>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</si>
  <si>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</si>
  <si>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</si>
  <si>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</si>
  <si>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</si>
  <si>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</si>
  <si>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</si>
  <si>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</si>
  <si>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</si>
  <si>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</si>
  <si>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</si>
  <si>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</si>
  <si>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</si>
  <si>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</si>
  <si>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</si>
  <si>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</si>
  <si>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</si>
  <si>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</si>
  <si>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</si>
  <si>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</si>
  <si>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</si>
  <si>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</si>
  <si>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</si>
  <si>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</si>
  <si>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</si>
  <si>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</si>
  <si>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</si>
  <si>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</si>
  <si>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</si>
  <si>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</si>
  <si>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</si>
  <si>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</si>
  <si>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</si>
  <si>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</si>
  <si>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</si>
  <si>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</si>
  <si>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</si>
  <si>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</si>
  <si>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</si>
  <si>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</si>
  <si>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</si>
  <si>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</si>
  <si>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</si>
  <si>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</si>
  <si>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</si>
  <si>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</si>
  <si>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</si>
  <si>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</si>
  <si>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</si>
  <si>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</si>
  <si>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</si>
  <si>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</si>
  <si>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</si>
  <si>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</si>
  <si>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</si>
  <si>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</si>
  <si>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</si>
  <si>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</si>
  <si>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</si>
  <si>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</si>
  <si>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</si>
  <si>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</si>
  <si>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</si>
  <si>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</si>
  <si>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</si>
  <si>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</si>
  <si>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</si>
  <si>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</si>
  <si>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</si>
  <si>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</si>
  <si>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</si>
  <si>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</si>
  <si>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</si>
  <si>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</si>
  <si>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</si>
  <si>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</si>
  <si>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</si>
  <si>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</si>
  <si>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</si>
  <si>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</si>
  <si>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</si>
  <si>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</si>
  <si>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</si>
  <si>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</si>
  <si>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</si>
  <si>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</si>
  <si>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</si>
  <si>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</si>
  <si>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</si>
  <si>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</si>
  <si>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</si>
  <si>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</si>
  <si>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</si>
  <si>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</si>
  <si>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</si>
  <si>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</si>
  <si>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</si>
  <si>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</si>
  <si>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</si>
  <si>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</si>
  <si>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</si>
  <si>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</si>
  <si>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</si>
  <si>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</si>
  <si>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</si>
  <si>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</si>
  <si>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</si>
  <si>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</si>
  <si>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</si>
  <si>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</si>
  <si>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</si>
  <si>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</si>
  <si>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</si>
  <si>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</si>
  <si>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</si>
  <si>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</si>
  <si>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</si>
  <si>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</si>
  <si>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</si>
  <si>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</si>
  <si>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</si>
  <si>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</si>
  <si>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</si>
  <si>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</si>
  <si>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</si>
  <si>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</si>
  <si>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</si>
  <si>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</si>
  <si>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</si>
  <si>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</si>
  <si>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</si>
  <si>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</si>
  <si>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</si>
  <si>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</si>
  <si>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</si>
  <si>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</si>
  <si>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</si>
  <si>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</si>
  <si>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</si>
  <si>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</si>
  <si>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</si>
  <si>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</si>
  <si>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</si>
  <si>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</si>
  <si>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</si>
  <si>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</si>
  <si>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</si>
  <si>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</si>
  <si>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</si>
  <si>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</si>
  <si>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</si>
  <si>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</si>
  <si>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</si>
  <si>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</si>
  <si>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</si>
  <si>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</si>
  <si>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</si>
  <si>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</si>
  <si>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</si>
  <si>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</si>
  <si>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</si>
  <si>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</si>
  <si>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</si>
  <si>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</si>
  <si>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</si>
  <si>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</si>
  <si>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</si>
  <si>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</si>
  <si>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</si>
  <si>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</si>
  <si>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</si>
  <si>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</si>
  <si>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</si>
  <si>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</si>
  <si>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</si>
  <si>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</si>
  <si>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</si>
  <si>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</si>
  <si>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</si>
  <si>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</si>
  <si>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</si>
  <si>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</si>
  <si>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</si>
  <si>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</si>
  <si>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</si>
  <si>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</si>
  <si>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</si>
  <si>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</si>
  <si>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</si>
  <si>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</si>
  <si>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</si>
  <si>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</si>
  <si>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</si>
  <si>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</si>
  <si>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</si>
  <si>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</si>
  <si>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</si>
  <si>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</si>
  <si>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</si>
  <si>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</si>
  <si>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</si>
  <si>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</si>
  <si>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</si>
  <si>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</si>
  <si>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</si>
  <si>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</si>
  <si>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</si>
  <si>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</si>
  <si>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</si>
  <si>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</si>
  <si>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</si>
  <si>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</si>
  <si>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</si>
  <si>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</si>
  <si>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</si>
  <si>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</si>
  <si>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</si>
  <si>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</si>
  <si>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</si>
  <si>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</si>
  <si>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</si>
  <si>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</si>
  <si>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</si>
  <si>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</si>
  <si>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</si>
  <si>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</si>
  <si>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</si>
  <si>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</si>
  <si>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</si>
  <si>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</si>
  <si>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</si>
  <si>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</si>
  <si>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</si>
  <si>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</si>
  <si>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</si>
  <si>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</si>
  <si>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</si>
  <si>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</si>
  <si>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</si>
  <si>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</si>
  <si>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</si>
  <si>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</si>
  <si>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</si>
  <si>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</si>
  <si>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</si>
  <si>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</si>
  <si>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</si>
  <si>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</si>
  <si>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</si>
  <si>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</si>
  <si>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</si>
  <si>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</si>
  <si>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</si>
  <si>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</si>
  <si>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</si>
  <si>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</si>
  <si>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</si>
  <si>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</si>
  <si>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</si>
  <si>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</si>
  <si>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</si>
  <si>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</si>
  <si>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</si>
  <si>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</si>
  <si>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</si>
  <si>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</si>
  <si>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</si>
  <si>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</si>
  <si>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</si>
  <si>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</si>
  <si>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</si>
  <si>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</si>
  <si>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</si>
  <si>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</si>
  <si>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</si>
  <si>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</si>
  <si>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</si>
  <si>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</si>
  <si>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</si>
  <si>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</si>
  <si>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</si>
  <si>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</si>
  <si>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</si>
  <si>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</si>
  <si>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</si>
  <si>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</si>
  <si>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</si>
  <si>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</si>
  <si>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</si>
  <si>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</si>
  <si>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</si>
  <si>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</si>
  <si>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</si>
  <si>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</si>
  <si>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</si>
  <si>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</si>
  <si>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</si>
  <si>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</si>
  <si>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</si>
  <si>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</si>
  <si>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</si>
  <si>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</si>
  <si>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</si>
  <si>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</si>
  <si>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</si>
  <si>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</si>
  <si>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</si>
  <si>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</si>
  <si>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</si>
  <si>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</si>
  <si>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</si>
  <si>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</si>
  <si>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</si>
  <si>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</si>
  <si>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</si>
  <si>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</si>
  <si>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</si>
  <si>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</si>
  <si>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</si>
  <si>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</si>
  <si>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</si>
  <si>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</si>
  <si>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</si>
  <si>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</si>
  <si>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</si>
  <si>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</si>
  <si>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</si>
  <si>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</si>
  <si>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</si>
  <si>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</si>
  <si>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</si>
  <si>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</si>
  <si>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</si>
  <si>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</si>
  <si>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</si>
  <si>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</si>
  <si>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</si>
  <si>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</si>
  <si>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</si>
  <si>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</si>
  <si>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</si>
  <si>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</si>
  <si>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</si>
  <si>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</si>
  <si>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</si>
  <si>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</si>
  <si>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</si>
  <si>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</si>
  <si>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</si>
  <si>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</si>
  <si>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</si>
  <si>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</si>
  <si>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</si>
  <si>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</si>
  <si>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</si>
  <si>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</si>
  <si>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</si>
  <si>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</si>
  <si>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</si>
  <si>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</si>
  <si>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</si>
  <si>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</si>
  <si>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</si>
  <si>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</si>
  <si>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</si>
  <si>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</si>
  <si>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</si>
  <si>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</si>
  <si>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</si>
  <si>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</si>
  <si>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</si>
  <si>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</si>
  <si>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</si>
  <si>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</si>
  <si>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</si>
  <si>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</si>
  <si>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</si>
  <si>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</si>
  <si>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</si>
  <si>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</si>
  <si>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</si>
  <si>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</si>
  <si>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</si>
  <si>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</si>
  <si>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</si>
  <si>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</si>
  <si>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</si>
  <si>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</si>
  <si>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</si>
  <si>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</si>
  <si>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</si>
  <si>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</si>
  <si>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</si>
  <si>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</si>
  <si>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</si>
  <si>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</si>
  <si>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</si>
  <si>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</si>
  <si>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</si>
  <si>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</si>
  <si>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</si>
  <si>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</si>
  <si>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</si>
  <si>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</si>
  <si>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</si>
  <si>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</si>
  <si>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</si>
  <si>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</si>
  <si>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</si>
  <si>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</si>
  <si>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</si>
  <si>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</si>
  <si>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</si>
  <si>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</si>
  <si>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</si>
  <si>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</si>
  <si>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</si>
  <si>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</si>
  <si>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</si>
  <si>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</si>
  <si>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</si>
  <si>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</si>
  <si>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</si>
  <si>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</si>
  <si>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</si>
  <si>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</si>
  <si>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</si>
  <si>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</si>
  <si>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</si>
  <si>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</si>
  <si>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</si>
  <si>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</si>
  <si>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</si>
  <si>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</si>
  <si>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</si>
  <si>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</si>
  <si>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</si>
  <si>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</si>
  <si>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</si>
  <si>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</si>
  <si>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</si>
  <si>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</si>
  <si>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</si>
  <si>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</si>
  <si>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</si>
  <si>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</si>
  <si>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</si>
  <si>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</si>
  <si>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</si>
  <si>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</si>
  <si>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</si>
  <si>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</si>
  <si>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</si>
  <si>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</si>
  <si>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</si>
  <si>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</si>
  <si>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</si>
  <si>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</si>
  <si>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</si>
  <si>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</si>
  <si>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</si>
  <si>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</si>
  <si>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</si>
  <si>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</si>
  <si>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</si>
  <si>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</si>
  <si>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</si>
  <si>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</si>
  <si>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</si>
  <si>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</si>
  <si>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</si>
  <si>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</si>
  <si>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</si>
  <si>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</si>
  <si>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</si>
  <si>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</si>
  <si>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</si>
  <si>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</si>
  <si>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</si>
  <si>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</si>
  <si>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</si>
  <si>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</si>
  <si>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</si>
  <si>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</si>
  <si>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</si>
  <si>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</si>
  <si>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</si>
  <si>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</si>
  <si>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</si>
  <si>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</si>
  <si>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</si>
  <si>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</si>
  <si>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</si>
  <si>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</si>
  <si>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</si>
  <si>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</si>
  <si>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</si>
  <si>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</si>
  <si>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</si>
  <si>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</si>
  <si>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</si>
  <si>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</si>
  <si>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</si>
  <si>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</si>
  <si>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</si>
  <si>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</si>
  <si>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</si>
  <si>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</si>
  <si>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</si>
  <si>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</si>
  <si>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</si>
  <si>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</si>
  <si>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</si>
  <si>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</si>
  <si>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</si>
  <si>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</si>
  <si>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</si>
  <si>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</si>
  <si>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</si>
  <si>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</si>
  <si>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</si>
  <si>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</si>
  <si>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</si>
  <si>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</si>
  <si>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</si>
  <si>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</si>
  <si>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</si>
  <si>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</si>
  <si>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</si>
  <si>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</si>
  <si>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</si>
  <si>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</si>
  <si>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</si>
  <si>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</si>
  <si>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</si>
  <si>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</si>
  <si>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</si>
  <si>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</si>
  <si>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</si>
  <si>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</si>
  <si>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</si>
  <si>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</si>
  <si>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</si>
  <si>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</si>
  <si>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</si>
  <si>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</si>
  <si>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</si>
  <si>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</si>
  <si>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</si>
  <si>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</si>
  <si>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</si>
  <si>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</si>
  <si>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</si>
  <si>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</si>
  <si>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</si>
  <si>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</si>
  <si>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</si>
  <si>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</si>
  <si>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</si>
  <si>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</si>
  <si>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</si>
  <si>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</si>
  <si>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</si>
  <si>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</si>
  <si>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</si>
  <si>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</si>
  <si>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</si>
  <si>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</si>
  <si>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</si>
  <si>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</si>
  <si>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</si>
  <si>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</si>
  <si>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</si>
  <si>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</si>
  <si>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</si>
  <si>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</si>
  <si>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</si>
  <si>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</si>
  <si>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</si>
  <si>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</si>
  <si>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</si>
  <si>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</si>
  <si>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</si>
  <si>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</si>
  <si>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</si>
  <si>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</si>
  <si>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</si>
  <si>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</si>
  <si>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</si>
  <si>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</si>
  <si>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</si>
  <si>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</si>
  <si>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</si>
  <si>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</si>
  <si>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</si>
  <si>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</si>
  <si>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</si>
  <si>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</si>
  <si>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</si>
  <si>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</si>
  <si>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</si>
  <si>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</si>
  <si>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</si>
  <si>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</si>
  <si>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</si>
  <si>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</si>
  <si>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</si>
  <si>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</si>
  <si>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</si>
  <si>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</si>
  <si>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</si>
  <si>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</si>
  <si>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</si>
  <si>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</si>
  <si>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</si>
  <si>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</si>
  <si>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</si>
  <si>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</si>
  <si>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</si>
  <si>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</si>
  <si>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</si>
  <si>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</si>
  <si>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</si>
  <si>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</si>
  <si>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</si>
  <si>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</si>
  <si>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</si>
  <si>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</si>
  <si>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</si>
  <si>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</si>
  <si>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</si>
  <si>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</si>
  <si>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</si>
  <si>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</si>
  <si>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</si>
  <si>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</si>
  <si>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</si>
  <si>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</si>
  <si>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</si>
  <si>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</si>
  <si>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</si>
  <si>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</si>
  <si>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</si>
  <si>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</si>
  <si>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</si>
  <si>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</si>
  <si>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</si>
  <si>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</si>
  <si>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</si>
  <si>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</si>
  <si>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</si>
  <si>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</si>
  <si>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</si>
  <si>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</si>
  <si>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</si>
  <si>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</si>
  <si>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</si>
  <si>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</si>
  <si>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</si>
  <si>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</si>
  <si>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</si>
  <si>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</si>
  <si>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</si>
  <si>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</si>
  <si>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</si>
  <si>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</si>
  <si>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</si>
  <si>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</si>
  <si>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</si>
  <si>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</si>
  <si>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</si>
  <si>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</si>
  <si>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</si>
  <si>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</si>
  <si>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</si>
  <si>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</si>
  <si>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</si>
  <si>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</si>
  <si>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</si>
  <si>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</si>
  <si>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</si>
  <si>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</si>
  <si>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</si>
  <si>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</si>
  <si>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</si>
  <si>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</si>
  <si>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</si>
  <si>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</si>
  <si>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</si>
  <si>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</si>
  <si>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</si>
  <si>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</si>
  <si>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</si>
  <si>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</si>
  <si>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</si>
  <si>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</si>
  <si>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</si>
  <si>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</si>
  <si>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</si>
  <si>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</si>
  <si>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</si>
  <si>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</si>
  <si>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</si>
  <si>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</si>
  <si>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</si>
  <si>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</si>
  <si>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</si>
  <si>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</si>
  <si>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</si>
  <si>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</si>
  <si>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</si>
  <si>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</si>
  <si>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</si>
  <si>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</si>
  <si>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</si>
  <si>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</si>
  <si>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</si>
  <si>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</si>
  <si>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</si>
  <si>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</si>
  <si>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</si>
  <si>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</si>
  <si>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</si>
  <si>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</si>
  <si>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</si>
  <si>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</si>
  <si>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</si>
  <si>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</si>
  <si>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</si>
  <si>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</si>
  <si>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</si>
  <si>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</si>
  <si>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</si>
  <si>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</si>
  <si>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</si>
  <si>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</si>
  <si>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</si>
  <si>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</si>
  <si>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</si>
  <si>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</si>
  <si>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</si>
  <si>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</si>
  <si>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</si>
  <si>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</si>
  <si>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</si>
  <si>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</si>
  <si>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</si>
  <si>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</si>
  <si>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</si>
  <si>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</si>
  <si>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</si>
  <si>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</si>
  <si>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</si>
  <si>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</si>
  <si>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</si>
  <si>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</si>
  <si>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</si>
  <si>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</si>
  <si>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</si>
  <si>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</si>
  <si>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</si>
  <si>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</si>
  <si>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</si>
  <si>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</si>
  <si>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</si>
  <si>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</si>
  <si>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</si>
  <si>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</si>
  <si>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</si>
  <si>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</si>
  <si>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</si>
  <si>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</si>
  <si>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</si>
  <si>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</si>
  <si>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</si>
  <si>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</si>
  <si>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</si>
  <si>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</si>
  <si>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</si>
  <si>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</si>
  <si>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</si>
  <si>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</si>
  <si>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</si>
  <si>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</si>
  <si>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</si>
  <si>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</si>
  <si>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</si>
  <si>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</si>
  <si>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</si>
  <si>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</si>
  <si>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</si>
  <si>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</si>
  <si>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</si>
  <si>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</si>
  <si>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</si>
  <si>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</si>
  <si>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</si>
  <si>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</si>
  <si>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</si>
  <si>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</si>
  <si>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</si>
  <si>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</si>
  <si>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</si>
  <si>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</si>
  <si>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</si>
  <si>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</si>
  <si>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</si>
  <si>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</si>
  <si>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</si>
  <si>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</si>
  <si>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</si>
  <si>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</si>
  <si>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</si>
  <si>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</si>
  <si>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</si>
  <si>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</si>
  <si>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</si>
  <si>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</si>
  <si>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</si>
  <si>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</si>
  <si>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</si>
  <si>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</si>
  <si>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</si>
  <si>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</si>
  <si>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</si>
  <si>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</si>
  <si>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</si>
  <si>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</si>
  <si>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</si>
  <si>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</si>
  <si>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</si>
  <si>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</si>
  <si>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</si>
  <si>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</si>
  <si>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</si>
  <si>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</si>
  <si>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</si>
  <si>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</si>
  <si>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</si>
  <si>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</si>
  <si>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</si>
  <si>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</si>
  <si>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</si>
  <si>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</si>
  <si>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</si>
  <si>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</si>
  <si>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</si>
  <si>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</si>
  <si>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</si>
  <si>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</si>
  <si>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</si>
  <si>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</si>
  <si>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</si>
  <si>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</si>
  <si>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</si>
  <si>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</si>
  <si>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</si>
  <si>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</si>
  <si>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</si>
  <si>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</si>
  <si>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</si>
  <si>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</si>
  <si>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</si>
  <si>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</si>
  <si>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</si>
  <si>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</si>
  <si>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</si>
  <si>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</si>
  <si>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</si>
  <si>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</si>
  <si>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</si>
  <si>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</si>
  <si>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</si>
  <si>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</si>
  <si>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</si>
  <si>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</si>
  <si>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</si>
  <si>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</si>
  <si>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</si>
  <si>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</si>
  <si>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</si>
  <si>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</si>
  <si>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</si>
  <si>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</si>
  <si>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</si>
  <si>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</si>
  <si>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</si>
  <si>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</si>
  <si>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</si>
  <si>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</si>
  <si>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</si>
  <si>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</si>
  <si>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</si>
  <si>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</si>
  <si>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</si>
  <si>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</si>
  <si>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</si>
  <si>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</si>
  <si>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</si>
  <si>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</si>
  <si>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</si>
  <si>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</si>
  <si>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</si>
  <si>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</si>
  <si>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</si>
  <si>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</si>
  <si>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</si>
  <si>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</si>
  <si>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</si>
  <si>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</si>
  <si>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</si>
  <si>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</si>
  <si>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</si>
  <si>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</si>
  <si>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</si>
  <si>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</si>
  <si>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</si>
  <si>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</si>
  <si>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</si>
  <si>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</si>
  <si>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</si>
  <si>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</si>
  <si>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</si>
  <si>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</si>
  <si>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</si>
  <si>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</si>
  <si>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</si>
  <si>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</si>
  <si>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</si>
  <si>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</si>
  <si>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</si>
  <si>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</si>
  <si>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</si>
  <si>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</si>
  <si>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</si>
  <si>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</si>
  <si>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</si>
  <si>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</si>
  <si>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</si>
  <si>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</si>
  <si>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</si>
  <si>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</si>
  <si>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</si>
  <si>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</si>
  <si>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</si>
  <si>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</si>
  <si>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</si>
  <si>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</si>
  <si>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</si>
  <si>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</si>
  <si>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</si>
  <si>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</si>
  <si>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</si>
  <si>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</si>
  <si>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</si>
  <si>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</si>
  <si>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</si>
  <si>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</si>
  <si>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</si>
  <si>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</si>
  <si>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</si>
  <si>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</si>
  <si>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</si>
  <si>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</si>
  <si>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</si>
  <si>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</si>
  <si>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</si>
  <si>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</si>
  <si>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</si>
  <si>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</si>
  <si>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</si>
  <si>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</si>
  <si>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</si>
  <si>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</si>
  <si>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</si>
  <si>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</si>
  <si>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</si>
  <si>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</si>
  <si>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</si>
  <si>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</si>
  <si>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</si>
  <si>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</si>
  <si>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</si>
  <si>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</si>
  <si>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</si>
  <si>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</si>
  <si>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</si>
  <si>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</si>
  <si>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</si>
  <si>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</si>
  <si>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</si>
  <si>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</si>
  <si>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</si>
  <si>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</si>
  <si>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</si>
  <si>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</si>
  <si>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</si>
  <si>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</si>
  <si>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</si>
  <si>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</si>
  <si>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</si>
  <si>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</si>
  <si>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</si>
  <si>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</si>
  <si>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</si>
  <si>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</si>
  <si>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</si>
  <si>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</si>
  <si>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</si>
  <si>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</si>
  <si>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</si>
  <si>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</si>
  <si>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</si>
  <si>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</si>
  <si>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</si>
  <si>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</si>
  <si>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</si>
  <si>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</si>
  <si>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</si>
  <si>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</si>
  <si>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</si>
  <si>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</si>
  <si>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</si>
  <si>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</si>
  <si>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</si>
  <si>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</si>
  <si>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</si>
  <si>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</si>
  <si>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</si>
  <si>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</si>
  <si>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</si>
  <si>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</si>
  <si>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</si>
  <si>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</si>
  <si>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</si>
  <si>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</si>
  <si>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</si>
  <si>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</si>
  <si>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</si>
  <si>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</si>
  <si>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</si>
  <si>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</si>
  <si>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</si>
  <si>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</si>
  <si>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</si>
  <si>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</si>
  <si>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</si>
  <si>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</si>
  <si>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</si>
  <si>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</si>
  <si>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</si>
  <si>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</si>
  <si>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</si>
  <si>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</si>
  <si>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</si>
  <si>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</si>
  <si>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</si>
  <si>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</si>
  <si>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</si>
  <si>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</si>
  <si>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</si>
  <si>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</si>
  <si>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</si>
  <si>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</si>
  <si>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</si>
  <si>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</si>
  <si>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</si>
  <si>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</si>
  <si>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</si>
  <si>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</si>
  <si>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</si>
  <si>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</si>
  <si>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</si>
  <si>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</si>
  <si>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</si>
  <si>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</si>
  <si>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</si>
  <si>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</si>
  <si>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</si>
  <si>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</si>
  <si>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</si>
  <si>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</si>
  <si>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</si>
  <si>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</si>
  <si>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</si>
  <si>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</si>
  <si>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</si>
  <si>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</si>
  <si>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</si>
  <si>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</si>
  <si>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</si>
  <si>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</si>
  <si>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</si>
  <si>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</si>
  <si>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</si>
  <si>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</si>
  <si>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</si>
  <si>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</si>
  <si>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</si>
  <si>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</si>
  <si>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</si>
  <si>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</si>
  <si>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</si>
  <si>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</si>
  <si>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</si>
  <si>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</si>
  <si>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</si>
  <si>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</si>
  <si>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</si>
  <si>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</si>
  <si>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</si>
  <si>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</si>
  <si>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</si>
  <si>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</si>
  <si>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</si>
  <si>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</si>
  <si>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</si>
  <si>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</si>
  <si>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</si>
  <si>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</si>
  <si>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</si>
  <si>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</si>
  <si>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</si>
  <si>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</si>
  <si>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</si>
  <si>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</si>
  <si>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</si>
  <si>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</si>
  <si>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</si>
  <si>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</si>
  <si>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</si>
  <si>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</si>
  <si>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</si>
  <si>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</si>
  <si>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</si>
  <si>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</si>
  <si>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</si>
  <si>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</si>
  <si>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</si>
  <si>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</si>
  <si>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</si>
  <si>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</si>
  <si>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</si>
  <si>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</si>
  <si>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</si>
  <si>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</si>
  <si>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</si>
  <si>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</si>
  <si>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</si>
  <si>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</si>
  <si>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</si>
  <si>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</si>
  <si>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</si>
  <si>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</si>
  <si>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</si>
  <si>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</si>
  <si>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</si>
  <si>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</si>
  <si>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</si>
  <si>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</si>
  <si>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</si>
  <si>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</si>
  <si>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</si>
  <si>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</si>
  <si>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</si>
  <si>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</si>
  <si>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</si>
  <si>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</si>
  <si>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</si>
  <si>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</si>
  <si>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</si>
  <si>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</si>
  <si>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</si>
  <si>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</si>
  <si>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</si>
  <si>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</si>
  <si>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</si>
  <si>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</si>
  <si>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</si>
  <si>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</si>
  <si>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</si>
  <si>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</si>
  <si>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</si>
  <si>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</si>
  <si>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</si>
  <si>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</si>
  <si>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</si>
  <si>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</si>
  <si>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</si>
  <si>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</si>
  <si>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</si>
  <si>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</si>
  <si>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</si>
  <si>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</si>
  <si>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</si>
  <si>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</si>
  <si>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</si>
  <si>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</si>
  <si>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</si>
  <si>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</si>
  <si>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</si>
  <si>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</si>
  <si>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</si>
  <si>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</si>
  <si>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</si>
  <si>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</si>
  <si>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</si>
  <si>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</si>
  <si>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</si>
  <si>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</si>
  <si>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</si>
  <si>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</si>
  <si>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</si>
  <si>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</si>
  <si>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</si>
  <si>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</si>
  <si>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</si>
  <si>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</si>
  <si>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</si>
  <si>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</si>
  <si>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</si>
  <si>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</si>
  <si>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</si>
  <si>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</si>
  <si>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</si>
  <si>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</si>
  <si>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</si>
  <si>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</si>
  <si>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</si>
  <si>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</si>
  <si>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</si>
  <si>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</si>
  <si>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</si>
  <si>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</si>
  <si>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</si>
  <si>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</si>
  <si>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</si>
  <si>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</si>
  <si>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</si>
  <si>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</si>
  <si>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</si>
  <si>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</si>
  <si>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</si>
  <si>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</si>
  <si>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</si>
  <si>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</si>
  <si>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</si>
  <si>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</si>
  <si>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</si>
  <si>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</si>
  <si>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</si>
  <si>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</si>
  <si>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</si>
  <si>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</si>
  <si>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</si>
  <si>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</si>
  <si>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</si>
  <si>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</si>
  <si>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</si>
  <si>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</si>
  <si>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</si>
  <si>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</si>
  <si>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</si>
  <si>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</si>
  <si>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</si>
  <si>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</si>
  <si>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</si>
  <si>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</si>
  <si>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</si>
  <si>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</si>
  <si>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</si>
  <si>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</si>
  <si>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</si>
  <si>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</si>
  <si>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</si>
  <si>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</si>
  <si>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</si>
  <si>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</si>
  <si>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</si>
  <si>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</si>
  <si>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</si>
  <si>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</si>
  <si>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</si>
  <si>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</si>
  <si>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</si>
  <si>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</si>
  <si>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</si>
  <si>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</si>
  <si>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</si>
  <si>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</si>
  <si>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</si>
  <si>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</si>
  <si>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</si>
  <si>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</si>
  <si>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</si>
  <si>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</si>
  <si>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</si>
  <si>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</si>
  <si>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</si>
  <si>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</si>
  <si>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</si>
  <si>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</si>
  <si>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</si>
  <si>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</si>
  <si>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</si>
  <si>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</si>
  <si>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</si>
  <si>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</si>
  <si>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</si>
  <si>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</si>
  <si>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</si>
  <si>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</si>
  <si>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</si>
  <si>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</si>
  <si>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</si>
  <si>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</si>
  <si>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</si>
  <si>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</si>
  <si>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</si>
  <si>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</si>
  <si>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</si>
  <si>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</si>
  <si>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</si>
  <si>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</si>
  <si>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</si>
  <si>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</si>
  <si>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</si>
  <si>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</si>
  <si>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</si>
  <si>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</si>
  <si>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</si>
  <si>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</si>
  <si>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</si>
  <si>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</si>
  <si>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</si>
  <si>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</si>
  <si>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</si>
  <si>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</si>
  <si>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</si>
  <si>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</si>
  <si>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</si>
  <si>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</si>
  <si>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</si>
  <si>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</si>
  <si>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</si>
  <si>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</si>
  <si>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</si>
  <si>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</si>
  <si>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</si>
  <si>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</si>
  <si>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</si>
  <si>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</si>
  <si>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</si>
  <si>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</si>
  <si>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</si>
  <si>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</si>
  <si>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</si>
  <si>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</si>
  <si>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</si>
  <si>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</si>
  <si>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</si>
  <si>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</si>
  <si>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</si>
  <si>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</si>
  <si>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</si>
  <si>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</si>
  <si>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</si>
  <si>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</si>
  <si>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</si>
  <si>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</si>
  <si>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</si>
  <si>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</si>
  <si>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</si>
  <si>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</si>
  <si>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</si>
  <si>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</si>
  <si>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</si>
  <si>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</si>
  <si>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</si>
  <si>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</si>
  <si>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</si>
  <si>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</si>
  <si>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</si>
  <si>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</si>
  <si>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</si>
  <si>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</si>
  <si>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</si>
  <si>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</si>
  <si>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</si>
  <si>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</si>
  <si>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</si>
  <si>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</si>
  <si>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</si>
  <si>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</si>
  <si>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</si>
  <si>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</si>
  <si>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</si>
  <si>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</si>
  <si>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</si>
  <si>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</si>
  <si>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</si>
  <si>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</si>
  <si>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</si>
  <si>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</si>
  <si>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</si>
  <si>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</si>
  <si>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</si>
  <si>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</si>
  <si>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</si>
  <si>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</si>
  <si>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</si>
  <si>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</si>
  <si>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</si>
  <si>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</si>
  <si>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</si>
  <si>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</si>
  <si>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</si>
  <si>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</si>
  <si>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</si>
  <si>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</si>
  <si>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</si>
  <si>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</si>
  <si>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</si>
  <si>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</si>
  <si>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</si>
  <si>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</si>
  <si>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</si>
  <si>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</si>
  <si>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</si>
  <si>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</si>
  <si>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</si>
  <si>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</si>
  <si>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</si>
  <si>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</si>
  <si>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</si>
  <si>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</si>
  <si>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</si>
  <si>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</si>
  <si>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</si>
  <si>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</si>
  <si>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</si>
  <si>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</si>
  <si>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</si>
  <si>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</si>
  <si>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</si>
  <si>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</si>
  <si>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</si>
  <si>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</si>
  <si>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</si>
  <si>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</si>
  <si>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</si>
  <si>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</si>
  <si>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</si>
  <si>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</si>
  <si>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</si>
  <si>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</si>
  <si>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</si>
  <si>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</si>
  <si>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</si>
  <si>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</si>
  <si>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</si>
  <si>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</si>
  <si>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</si>
  <si>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</si>
  <si>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</si>
  <si>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</si>
  <si>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</si>
  <si>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</si>
  <si>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</si>
  <si>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</si>
  <si>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</si>
  <si>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</si>
  <si>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</si>
  <si>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</si>
  <si>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</si>
  <si>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</si>
  <si>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</si>
  <si>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</si>
  <si>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</si>
  <si>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</si>
  <si>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</si>
  <si>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</si>
  <si>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</si>
  <si>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</si>
  <si>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</si>
  <si>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</si>
  <si>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</si>
  <si>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</si>
  <si>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</si>
  <si>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</si>
  <si>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</si>
  <si>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</si>
  <si>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</si>
  <si>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</si>
  <si>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</si>
  <si>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</si>
  <si>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</si>
  <si>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</si>
  <si>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</si>
  <si>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</si>
  <si>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</si>
  <si>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</si>
  <si>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</si>
  <si>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</si>
  <si>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</si>
  <si>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</si>
  <si>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</si>
  <si>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</si>
  <si>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</si>
  <si>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</si>
  <si>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</si>
  <si>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</si>
  <si>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</si>
  <si>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</si>
  <si>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</si>
  <si>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</si>
  <si>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</si>
  <si>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</si>
  <si>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</si>
  <si>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</si>
  <si>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</si>
  <si>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</si>
  <si>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</si>
  <si>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</si>
  <si>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</si>
  <si>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</si>
  <si>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</si>
  <si>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</si>
  <si>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</si>
  <si>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</si>
  <si>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</si>
  <si>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</si>
  <si>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</si>
  <si>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</si>
  <si>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</si>
  <si>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</si>
  <si>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</si>
  <si>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</si>
  <si>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</si>
  <si>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</si>
  <si>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</si>
  <si>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</si>
  <si>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</si>
  <si>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</si>
  <si>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</si>
  <si>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</si>
  <si>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</si>
  <si>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</si>
  <si>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</si>
  <si>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</si>
  <si>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</si>
  <si>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</si>
  <si>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</si>
  <si>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</si>
  <si>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</si>
  <si>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</si>
  <si>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</si>
  <si>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</si>
  <si>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</si>
  <si>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</si>
  <si>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</si>
  <si>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</si>
  <si>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</si>
  <si>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</si>
  <si>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</si>
  <si>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</si>
  <si>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</si>
  <si>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</si>
  <si>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</si>
  <si>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</si>
  <si>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</si>
  <si>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</si>
  <si>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</si>
  <si>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</si>
  <si>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</si>
  <si>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</si>
  <si>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</si>
  <si>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</si>
  <si>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</si>
  <si>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</si>
  <si>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</si>
  <si>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</si>
  <si>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</si>
  <si>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</si>
  <si>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</si>
  <si>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</si>
  <si>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</si>
  <si>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</si>
  <si>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</si>
  <si>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</si>
  <si>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</si>
  <si>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</si>
  <si>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</si>
  <si>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</si>
  <si>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</si>
  <si>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</si>
  <si>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</si>
  <si>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</si>
  <si>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</si>
  <si>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</si>
  <si>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</si>
  <si>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</si>
  <si>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</si>
  <si>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</si>
  <si>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</si>
  <si>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</si>
  <si>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</si>
  <si>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</si>
  <si>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</si>
  <si>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</si>
  <si>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</si>
  <si>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</si>
  <si>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</si>
  <si>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</si>
  <si>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</si>
  <si>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</si>
  <si>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</si>
  <si>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</si>
  <si>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</si>
  <si>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</si>
  <si>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</si>
  <si>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</si>
  <si>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</si>
  <si>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</si>
  <si>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</si>
  <si>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</si>
  <si>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</si>
  <si>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</si>
  <si>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</si>
  <si>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</si>
  <si>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</si>
  <si>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</si>
  <si>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</si>
  <si>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</si>
  <si>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</si>
  <si>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</si>
  <si>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</si>
  <si>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</si>
  <si>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</si>
  <si>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</si>
  <si>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</si>
  <si>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</si>
  <si>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</si>
  <si>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</si>
  <si>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</si>
  <si>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</si>
  <si>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</si>
  <si>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</si>
  <si>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</si>
  <si>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</si>
  <si>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</si>
  <si>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</si>
  <si>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</si>
  <si>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</si>
  <si>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</si>
  <si>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</si>
  <si>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</si>
  <si>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</si>
  <si>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</si>
  <si>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</si>
  <si>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</si>
  <si>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</si>
  <si>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</si>
  <si>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</si>
  <si>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</si>
  <si>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</si>
  <si>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</si>
  <si>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</si>
  <si>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</si>
  <si>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</si>
  <si>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</si>
  <si>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</si>
  <si>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</si>
  <si>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</si>
  <si>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</si>
  <si>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</si>
  <si>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</si>
  <si>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</si>
  <si>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</si>
  <si>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</si>
  <si>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</si>
  <si>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</si>
  <si>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</si>
  <si>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</si>
  <si>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</si>
  <si>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</si>
  <si>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</si>
  <si>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</si>
  <si>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</si>
  <si>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</si>
  <si>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</si>
  <si>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</si>
  <si>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</si>
  <si>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</si>
  <si>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</si>
  <si>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</si>
  <si>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</si>
  <si>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</si>
  <si>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</si>
  <si>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</si>
  <si>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</si>
  <si>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</si>
  <si>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</si>
  <si>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</si>
  <si>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</si>
  <si>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</si>
  <si>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</si>
  <si>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</si>
  <si>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</si>
  <si>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</si>
  <si>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</si>
  <si>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</si>
  <si>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</si>
  <si>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</si>
  <si>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</si>
  <si>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</si>
  <si>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</si>
  <si>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</si>
  <si>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</si>
  <si>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</si>
  <si>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</si>
  <si>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</si>
  <si>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</si>
  <si>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</si>
  <si>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</si>
  <si>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</si>
  <si>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</si>
  <si>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</si>
  <si>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</si>
  <si>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</si>
  <si>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</si>
  <si>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</si>
  <si>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</si>
  <si>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</si>
  <si>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</si>
  <si>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</si>
  <si>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</si>
  <si>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</si>
  <si>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</si>
  <si>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</si>
  <si>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</si>
  <si>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</si>
  <si>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</si>
  <si>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</si>
  <si>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</si>
  <si>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</si>
  <si>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</si>
  <si>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</si>
  <si>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</si>
  <si>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</si>
  <si>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</si>
  <si>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</si>
  <si>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</si>
  <si>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</si>
  <si>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</si>
  <si>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</si>
  <si>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</si>
  <si>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</si>
  <si>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</si>
  <si>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</si>
  <si>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</si>
  <si>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</si>
  <si>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</si>
  <si>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</si>
  <si>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</si>
  <si>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</si>
  <si>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</si>
  <si>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</si>
  <si>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</si>
  <si>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</si>
  <si>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</si>
  <si>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</si>
  <si>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</si>
  <si>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</si>
  <si>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</si>
  <si>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</si>
  <si>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</si>
  <si>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</si>
  <si>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</si>
  <si>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</si>
  <si>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</si>
  <si>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</si>
  <si>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</si>
  <si>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</si>
  <si>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</si>
  <si>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</si>
  <si>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</si>
  <si>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</si>
  <si>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</si>
  <si>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</si>
  <si>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</si>
  <si>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</si>
  <si>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</si>
  <si>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</si>
  <si>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</si>
  <si>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</si>
  <si>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</si>
  <si>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</si>
  <si>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</si>
  <si>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</si>
  <si>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</si>
  <si>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</si>
  <si>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</si>
  <si>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</si>
  <si>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</si>
  <si>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</si>
  <si>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</si>
  <si>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</si>
  <si>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</si>
  <si>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</si>
  <si>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</si>
  <si>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</si>
  <si>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</si>
  <si>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</si>
  <si>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</si>
  <si>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</si>
  <si>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</si>
  <si>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</si>
  <si>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</si>
  <si>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</si>
  <si>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</si>
  <si>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</si>
  <si>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</si>
  <si>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</si>
  <si>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</si>
  <si>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</si>
  <si>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</si>
  <si>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</si>
  <si>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</si>
  <si>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</si>
  <si>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</si>
  <si>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</si>
  <si>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</si>
  <si>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</si>
  <si>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</si>
  <si>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</si>
  <si>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</si>
  <si>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</si>
  <si>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</si>
  <si>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</si>
  <si>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</si>
  <si>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</si>
  <si>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</si>
  <si>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</si>
  <si>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</si>
  <si>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</si>
  <si>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</si>
  <si>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</si>
  <si>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</si>
  <si>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</si>
  <si>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</si>
  <si>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</si>
  <si>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</si>
  <si>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</si>
  <si>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</si>
  <si>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</si>
  <si>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</si>
  <si>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</si>
  <si>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</si>
  <si>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</si>
  <si>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</si>
  <si>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</si>
  <si>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</si>
  <si>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</si>
  <si>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</si>
  <si>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</si>
  <si>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</si>
  <si>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</si>
  <si>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</si>
  <si>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</si>
  <si>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</si>
  <si>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</si>
  <si>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</si>
  <si>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</si>
  <si>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</si>
  <si>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</si>
  <si>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</si>
  <si>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</si>
  <si>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</si>
  <si>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</si>
  <si>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</si>
  <si>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</si>
  <si>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</si>
  <si>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</si>
  <si>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</si>
  <si>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</si>
  <si>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</si>
  <si>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</si>
  <si>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</si>
  <si>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</si>
  <si>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</si>
  <si>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</si>
  <si>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</si>
  <si>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</si>
  <si>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</si>
  <si>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</si>
  <si>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</si>
  <si>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</si>
  <si>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</si>
  <si>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</si>
  <si>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</si>
  <si>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</si>
  <si>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</si>
  <si>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</si>
  <si>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</si>
  <si>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</si>
  <si>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</si>
  <si>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</si>
  <si>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</si>
  <si>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</si>
  <si>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</si>
  <si>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</si>
  <si>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</si>
  <si>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</si>
  <si>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</si>
  <si>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</si>
  <si>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</si>
  <si>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</si>
  <si>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</si>
  <si>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</si>
  <si>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</si>
  <si>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</si>
  <si>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</si>
  <si>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</si>
  <si>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</si>
  <si>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</si>
  <si>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</si>
  <si>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</si>
  <si>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</si>
  <si>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</si>
  <si>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</si>
  <si>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</si>
  <si>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</si>
  <si>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</si>
  <si>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</si>
  <si>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</si>
  <si>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</si>
  <si>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</si>
  <si>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</si>
  <si>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</si>
  <si>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</si>
  <si>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</si>
  <si>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</si>
  <si>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</si>
  <si>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</si>
  <si>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</si>
  <si>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</si>
  <si>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</si>
  <si>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</si>
  <si>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</si>
  <si>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</si>
  <si>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</si>
  <si>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</si>
  <si>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</si>
  <si>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</si>
  <si>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</si>
  <si>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</si>
  <si>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</si>
  <si>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</si>
  <si>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</si>
  <si>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</si>
  <si>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</si>
  <si>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</si>
  <si>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</si>
  <si>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</si>
  <si>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</si>
  <si>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</si>
  <si>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</si>
  <si>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</si>
  <si>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</si>
  <si>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</si>
  <si>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</si>
  <si>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</si>
  <si>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</si>
  <si>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</si>
  <si>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</si>
  <si>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</si>
  <si>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</si>
  <si>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</si>
  <si>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</si>
  <si>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</si>
  <si>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</si>
  <si>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</si>
  <si>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</si>
  <si>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</si>
  <si>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</si>
  <si>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</si>
  <si>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</si>
  <si>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</si>
  <si>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</si>
  <si>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</si>
  <si>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</si>
  <si>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</si>
  <si>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</si>
  <si>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</si>
  <si>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</si>
  <si>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</si>
  <si>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</si>
  <si>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</si>
  <si>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</si>
  <si>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</si>
  <si>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</si>
  <si>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</si>
  <si>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</si>
  <si>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</si>
  <si>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</si>
  <si>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</si>
  <si>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</si>
  <si>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</si>
  <si>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</si>
  <si>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</si>
  <si>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</si>
  <si>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</si>
  <si>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</si>
  <si>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</si>
  <si>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</si>
  <si>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</si>
  <si>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</si>
  <si>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</si>
  <si>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</si>
  <si>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</si>
  <si>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</si>
  <si>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</si>
  <si>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</si>
  <si>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</si>
  <si>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</si>
  <si>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</si>
  <si>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</si>
  <si>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</si>
  <si>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</si>
  <si>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</si>
  <si>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</si>
  <si>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</si>
  <si>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</si>
  <si>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</si>
  <si>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</si>
  <si>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</si>
  <si>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</si>
  <si>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</si>
  <si>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</si>
  <si>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</si>
  <si>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</si>
  <si>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</si>
  <si>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</si>
  <si>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</si>
  <si>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</si>
  <si>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</si>
  <si>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</si>
  <si>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</si>
  <si>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</si>
  <si>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</si>
  <si>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</si>
  <si>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</si>
  <si>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</si>
  <si>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</si>
  <si>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</si>
  <si>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</si>
  <si>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</si>
  <si>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</si>
  <si>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</si>
  <si>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</si>
  <si>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</si>
  <si>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</si>
  <si>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</si>
  <si>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</si>
  <si>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</si>
  <si>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</si>
  <si>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</si>
  <si>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</si>
  <si>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</si>
  <si>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</si>
  <si>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</si>
  <si>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</si>
  <si>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</si>
  <si>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</si>
  <si>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</si>
  <si>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</si>
  <si>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</si>
  <si>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</si>
  <si>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</si>
  <si>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</si>
  <si>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</si>
  <si>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</si>
  <si>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</si>
  <si>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</si>
  <si>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</si>
  <si>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</si>
  <si>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</si>
  <si>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</si>
  <si>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</si>
  <si>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</si>
  <si>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</si>
  <si>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</si>
  <si>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</si>
  <si>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</si>
  <si>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</si>
  <si>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</si>
  <si>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</si>
  <si>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</si>
  <si>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</si>
  <si>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</si>
  <si>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</si>
  <si>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</si>
  <si>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</si>
  <si>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</si>
  <si>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</si>
  <si>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</si>
  <si>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</si>
  <si>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</si>
  <si>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</si>
  <si>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</si>
  <si>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</si>
  <si>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</si>
  <si>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</si>
  <si>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</si>
  <si>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</si>
  <si>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</si>
  <si>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</si>
  <si>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</si>
  <si>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</si>
  <si>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</si>
  <si>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</si>
  <si>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</si>
  <si>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</si>
  <si>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</si>
  <si>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</si>
  <si>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</si>
  <si>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</si>
  <si>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</si>
  <si>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</si>
  <si>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</si>
  <si>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</si>
  <si>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</si>
  <si>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</si>
  <si>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</si>
  <si>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</si>
  <si>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</si>
  <si>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</si>
  <si>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</si>
  <si>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</si>
  <si>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</si>
  <si>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</si>
  <si>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</si>
  <si>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</si>
  <si>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</si>
  <si>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</si>
  <si>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</si>
  <si>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</si>
  <si>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</si>
  <si>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</si>
  <si>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</si>
  <si>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</si>
  <si>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</si>
  <si>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</si>
  <si>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</si>
  <si>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</si>
  <si>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</si>
  <si>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</si>
  <si>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</si>
  <si>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</si>
  <si>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</si>
  <si>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</si>
  <si>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</si>
  <si>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</si>
  <si>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</si>
  <si>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</si>
  <si>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</si>
  <si>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</si>
  <si>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</si>
  <si>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</si>
  <si>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</si>
  <si>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</si>
  <si>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</si>
  <si>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</si>
  <si>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</si>
  <si>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</si>
  <si>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</si>
  <si>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</si>
  <si>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</si>
  <si>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</si>
  <si>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</si>
  <si>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</si>
  <si>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</si>
  <si>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</si>
  <si>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</si>
  <si>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</si>
  <si>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</si>
  <si>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</si>
  <si>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</si>
  <si>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</si>
  <si>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</si>
  <si>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</si>
  <si>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</si>
  <si>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</si>
  <si>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</si>
  <si>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</si>
  <si>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</si>
  <si>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</si>
  <si>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</si>
  <si>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</si>
  <si>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</si>
  <si>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</si>
  <si>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</si>
  <si>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</si>
  <si>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</si>
  <si>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</si>
  <si>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</si>
  <si>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</si>
  <si>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</si>
  <si>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</si>
  <si>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</si>
  <si>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</si>
  <si>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</si>
  <si>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</si>
  <si>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</si>
  <si>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</si>
  <si>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</si>
  <si>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</si>
  <si>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</si>
  <si>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</si>
  <si>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</si>
  <si>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</si>
  <si>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</si>
  <si>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</si>
  <si>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</si>
  <si>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</si>
  <si>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</si>
  <si>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</si>
  <si>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</si>
  <si>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</si>
  <si>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</si>
  <si>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</si>
  <si>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</si>
  <si>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</si>
  <si>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</si>
  <si>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</si>
  <si>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</si>
  <si>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</si>
  <si>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</si>
  <si>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</si>
  <si>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</si>
  <si>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</si>
  <si>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</si>
  <si>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</si>
  <si>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</si>
  <si>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</si>
  <si>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</si>
  <si>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</si>
  <si>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</si>
  <si>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</si>
  <si>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</si>
  <si>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</si>
  <si>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</si>
  <si>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</si>
  <si>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</si>
  <si>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</si>
  <si>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</si>
  <si>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</si>
  <si>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</si>
  <si>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</si>
  <si>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</si>
  <si>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</si>
  <si>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</si>
  <si>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</si>
  <si>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</si>
  <si>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</si>
  <si>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</si>
  <si>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</si>
  <si>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</si>
  <si>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</si>
  <si>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</si>
  <si>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</si>
  <si>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</si>
  <si>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</si>
  <si>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</si>
  <si>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</si>
  <si>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</si>
  <si>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</si>
  <si>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</si>
  <si>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</si>
  <si>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</si>
  <si>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</si>
  <si>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</si>
  <si>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</si>
  <si>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</si>
  <si>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</si>
  <si>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</si>
  <si>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</si>
  <si>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</si>
  <si>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</si>
  <si>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</si>
  <si>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</si>
  <si>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</si>
  <si>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</si>
  <si>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</si>
  <si>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</si>
  <si>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</si>
  <si>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</si>
  <si>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</si>
  <si>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</si>
  <si>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</si>
  <si>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</si>
  <si>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</si>
  <si>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</si>
  <si>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</si>
  <si>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</si>
  <si>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</si>
  <si>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</si>
  <si>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</si>
  <si>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</si>
  <si>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</si>
  <si>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</si>
  <si>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</si>
  <si>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</si>
  <si>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</si>
  <si>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</si>
  <si>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</si>
  <si>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</si>
  <si>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</si>
  <si>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</si>
  <si>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</si>
  <si>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</si>
  <si>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</si>
  <si>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</si>
  <si>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</si>
  <si>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</si>
  <si>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</si>
  <si>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</si>
  <si>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</si>
  <si>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</si>
  <si>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</si>
  <si>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</si>
  <si>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</si>
  <si>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</si>
  <si>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</si>
  <si>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</si>
  <si>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</si>
  <si>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</si>
  <si>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</si>
  <si>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</si>
  <si>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</si>
  <si>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</si>
  <si>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</si>
  <si>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</si>
  <si>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</si>
  <si>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</si>
  <si>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</si>
  <si>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</si>
  <si>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</si>
  <si>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</si>
  <si>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</si>
  <si>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</si>
  <si>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</si>
  <si>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</si>
  <si>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</si>
  <si>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</si>
  <si>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</si>
  <si>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</si>
  <si>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</si>
  <si>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</si>
  <si>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</si>
  <si>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</si>
  <si>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</si>
  <si>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</si>
  <si>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</si>
  <si>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</si>
  <si>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</si>
  <si>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</si>
  <si>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</si>
  <si>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</si>
  <si>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</si>
  <si>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</si>
  <si>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</si>
  <si>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</si>
  <si>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</si>
  <si>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</si>
  <si>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</si>
  <si>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</si>
  <si>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</si>
  <si>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</si>
  <si>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</si>
  <si>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</si>
  <si>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</si>
  <si>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</si>
  <si>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</si>
  <si>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</si>
  <si>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</si>
  <si>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</si>
  <si>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</si>
  <si>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</si>
  <si>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</si>
  <si>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</si>
  <si>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</si>
  <si>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</si>
  <si>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</si>
  <si>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</si>
  <si>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</si>
  <si>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</si>
  <si>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</si>
  <si>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</si>
  <si>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</si>
  <si>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</si>
  <si>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</si>
  <si>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</si>
  <si>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</si>
  <si>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</si>
  <si>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</si>
  <si>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</si>
  <si>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</si>
  <si>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</si>
  <si>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</si>
  <si>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</si>
  <si>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</si>
  <si>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</si>
  <si>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</si>
  <si>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</si>
  <si>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</si>
  <si>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</si>
  <si>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</si>
  <si>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</si>
  <si>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</si>
  <si>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</si>
  <si>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</si>
  <si>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</si>
  <si>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</si>
  <si>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</si>
  <si>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</si>
  <si>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</si>
  <si>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</si>
  <si>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</si>
  <si>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</si>
  <si>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</si>
  <si>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</si>
  <si>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</si>
  <si>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</si>
  <si>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</si>
  <si>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</si>
  <si>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</si>
  <si>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</si>
  <si>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</si>
  <si>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</si>
  <si>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</si>
  <si>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</si>
  <si>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</si>
  <si>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</si>
  <si>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</si>
  <si>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</si>
  <si>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</si>
  <si>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</si>
  <si>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</si>
  <si>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</si>
  <si>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</si>
  <si>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</si>
  <si>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</si>
  <si>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</si>
  <si>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</si>
  <si>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</si>
  <si>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</si>
  <si>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</si>
  <si>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</si>
  <si>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</si>
  <si>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</si>
  <si>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</si>
  <si>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</si>
  <si>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</si>
  <si>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</si>
  <si>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</si>
  <si>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</si>
  <si>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</si>
  <si>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</si>
  <si>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</si>
  <si>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</si>
  <si>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</si>
  <si>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</si>
  <si>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</si>
  <si>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</si>
  <si>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</si>
  <si>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</si>
  <si>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</si>
  <si>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</si>
  <si>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</si>
  <si>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</si>
  <si>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</si>
  <si>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</si>
  <si>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</si>
  <si>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</si>
  <si>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</si>
  <si>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</si>
  <si>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</si>
  <si>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</si>
  <si>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</si>
  <si>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</si>
  <si>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</si>
  <si>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</si>
  <si>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</si>
  <si>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</si>
  <si>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</si>
  <si>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</si>
  <si>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</si>
  <si>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</si>
  <si>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</si>
  <si>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</si>
  <si>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</si>
  <si>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</si>
  <si>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</si>
  <si>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</si>
  <si>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</si>
  <si>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</si>
  <si>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</si>
  <si>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</si>
  <si>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</si>
  <si>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</si>
  <si>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</si>
  <si>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</si>
  <si>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</si>
  <si>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</si>
  <si>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</si>
  <si>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</si>
  <si>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</si>
  <si>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</si>
  <si>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</si>
  <si>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</si>
  <si>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</si>
  <si>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</si>
  <si>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</si>
  <si>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</si>
  <si>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</si>
  <si>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</si>
  <si>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</si>
  <si>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</si>
  <si>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</si>
  <si>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</si>
  <si>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</si>
  <si>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</si>
  <si>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</si>
  <si>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</si>
  <si>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</si>
  <si>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</si>
  <si>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</si>
  <si>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</si>
  <si>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</si>
  <si>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</si>
  <si>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</si>
  <si>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</si>
  <si>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</si>
  <si>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</si>
  <si>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</si>
  <si>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</si>
  <si>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</si>
  <si>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</si>
  <si>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</si>
  <si>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</si>
  <si>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</si>
  <si>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</si>
  <si>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</si>
  <si>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</si>
  <si>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</si>
  <si>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</si>
  <si>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</si>
  <si>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</si>
  <si>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</si>
  <si>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</si>
  <si>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</si>
  <si>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</si>
  <si>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</si>
  <si>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</si>
  <si>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</si>
  <si>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</si>
  <si>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</si>
  <si>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</si>
  <si>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</si>
  <si>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</si>
  <si>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</si>
  <si>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</si>
  <si>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</si>
  <si>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</si>
  <si>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</si>
  <si>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</si>
  <si>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</si>
  <si>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</si>
  <si>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</si>
  <si>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</si>
  <si>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</si>
  <si>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</si>
  <si>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</si>
  <si>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</si>
  <si>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</si>
  <si>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</si>
  <si>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</si>
  <si>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</si>
  <si>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</si>
  <si>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</si>
  <si>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</si>
  <si>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</si>
  <si>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</si>
  <si>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</si>
  <si>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</si>
  <si>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</si>
  <si>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</si>
  <si>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</si>
  <si>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</si>
  <si>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</si>
  <si>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</si>
  <si>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</si>
  <si>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</si>
  <si>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</si>
  <si>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</si>
  <si>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</si>
  <si>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</si>
  <si>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</si>
  <si>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</si>
  <si>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</si>
  <si>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</si>
  <si>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</si>
  <si>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</si>
  <si>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</si>
  <si>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</si>
  <si>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</si>
  <si>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</si>
  <si>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</si>
  <si>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</si>
  <si>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</si>
  <si>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</si>
  <si>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</si>
  <si>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</si>
  <si>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</si>
  <si>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</si>
  <si>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</si>
  <si>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</si>
  <si>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</si>
  <si>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</si>
  <si>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</si>
  <si>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</si>
  <si>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</si>
  <si>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</si>
  <si>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</si>
  <si>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</si>
  <si>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</si>
  <si>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</si>
  <si>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</si>
  <si>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</si>
  <si>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</si>
  <si>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</si>
  <si>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</si>
  <si>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</si>
  <si>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</si>
  <si>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</si>
  <si>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</si>
  <si>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</si>
  <si>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</si>
  <si>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</si>
  <si>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</si>
  <si>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</si>
  <si>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</si>
  <si>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</si>
  <si>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</si>
  <si>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</si>
  <si>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</si>
  <si>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</si>
  <si>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</si>
  <si>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</si>
  <si>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</si>
  <si>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</si>
  <si>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</si>
  <si>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</si>
  <si>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</si>
  <si>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</si>
  <si>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</si>
  <si>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</si>
  <si>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</si>
  <si>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</si>
  <si>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</si>
  <si>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</si>
  <si>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</si>
  <si>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</si>
  <si>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</si>
  <si>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</si>
  <si>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</si>
  <si>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</si>
  <si>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</si>
  <si>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</si>
  <si>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</si>
  <si>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</si>
  <si>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</si>
  <si>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</si>
  <si>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</si>
  <si>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</si>
  <si>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</si>
  <si>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</si>
  <si>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</si>
  <si>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</si>
  <si>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</si>
  <si>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</si>
  <si>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</si>
  <si>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</si>
  <si>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</si>
  <si>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</si>
  <si>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</si>
  <si>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</si>
  <si>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</si>
  <si>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</si>
  <si>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</si>
  <si>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</si>
  <si>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</si>
  <si>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</si>
  <si>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</si>
  <si>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</si>
  <si>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</si>
  <si>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</si>
  <si>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</si>
  <si>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</si>
  <si>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</si>
  <si>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</si>
  <si>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</si>
  <si>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</si>
  <si>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</si>
  <si>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</si>
  <si>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</si>
  <si>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</si>
  <si>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</si>
  <si>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</si>
  <si>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</si>
  <si>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</si>
  <si>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</si>
  <si>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</si>
  <si>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</si>
  <si>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</si>
  <si>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</si>
  <si>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</si>
  <si>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</si>
  <si>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</si>
  <si>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</si>
  <si>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</si>
  <si>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</si>
  <si>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</si>
  <si>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</si>
  <si>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</si>
  <si>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</si>
  <si>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</si>
  <si>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</si>
  <si>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</si>
  <si>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</si>
  <si>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</si>
  <si>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</si>
  <si>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</si>
  <si>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</si>
  <si>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</si>
  <si>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</si>
  <si>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</si>
  <si>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</si>
  <si>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</si>
  <si>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</si>
  <si>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</si>
  <si>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</si>
  <si>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</si>
  <si>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</si>
  <si>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</si>
  <si>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</si>
  <si>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</si>
  <si>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</si>
  <si>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</si>
  <si>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</si>
  <si>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</si>
  <si>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</si>
  <si>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</si>
  <si>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</si>
  <si>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</si>
  <si>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</si>
  <si>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</si>
  <si>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</si>
  <si>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</si>
  <si>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</si>
  <si>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</si>
  <si>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</si>
  <si>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</si>
  <si>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</si>
  <si>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</si>
  <si>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</si>
  <si>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</si>
  <si>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</si>
  <si>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</si>
  <si>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</si>
  <si>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</si>
  <si>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</si>
  <si>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</si>
  <si>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</si>
  <si>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</si>
  <si>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</si>
  <si>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</si>
  <si>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</si>
  <si>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</si>
  <si>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</si>
  <si>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</si>
  <si>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</si>
  <si>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</si>
  <si>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</si>
  <si>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</si>
  <si>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</si>
  <si>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</si>
  <si>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</si>
  <si>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</si>
  <si>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</si>
  <si>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</si>
  <si>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</si>
  <si>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</si>
  <si>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</si>
  <si>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</si>
  <si>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</si>
  <si>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</si>
  <si>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</si>
  <si>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</si>
  <si>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</si>
  <si>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</si>
  <si>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</si>
  <si>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</si>
  <si>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</si>
  <si>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</si>
  <si>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</si>
  <si>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</si>
  <si>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</si>
  <si>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</si>
  <si>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</si>
  <si>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</si>
  <si>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</si>
  <si>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</si>
  <si>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</si>
  <si>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</si>
  <si>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</si>
  <si>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</si>
  <si>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</si>
  <si>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</si>
  <si>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</si>
  <si>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</si>
  <si>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</si>
  <si>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</si>
  <si>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</si>
  <si>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</si>
  <si>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</si>
  <si>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</si>
  <si>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</si>
  <si>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</si>
  <si>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</si>
  <si>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</si>
  <si>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</si>
  <si>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</si>
  <si>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</si>
  <si>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</si>
  <si>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</si>
  <si>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</si>
  <si>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</si>
  <si>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</si>
  <si>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</si>
  <si>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</si>
  <si>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</si>
  <si>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</si>
  <si>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</si>
  <si>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</si>
  <si>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</si>
  <si>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</si>
  <si>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</si>
  <si>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</si>
  <si>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</si>
  <si>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</si>
  <si>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</si>
  <si>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</si>
  <si>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</si>
  <si>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</si>
  <si>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</si>
  <si>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</si>
  <si>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</si>
  <si>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</si>
  <si>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</si>
  <si>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</si>
  <si>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</si>
  <si>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</si>
  <si>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</si>
  <si>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</si>
  <si>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</si>
  <si>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</si>
  <si>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</si>
  <si>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</si>
  <si>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</si>
  <si>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</si>
  <si>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</si>
  <si>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</si>
  <si>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</si>
  <si>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</si>
  <si>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</si>
  <si>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</si>
  <si>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</si>
  <si>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</si>
  <si>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</si>
  <si>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</si>
  <si>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</si>
  <si>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</si>
  <si>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</si>
  <si>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</si>
  <si>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</si>
  <si>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</si>
  <si>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</si>
  <si>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</si>
  <si>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</si>
  <si>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</si>
  <si>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</si>
  <si>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</si>
  <si>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</si>
  <si>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</si>
  <si>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</si>
  <si>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</si>
  <si>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</si>
  <si>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</si>
  <si>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</si>
  <si>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</si>
  <si>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</si>
  <si>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</si>
  <si>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</si>
  <si>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</si>
  <si>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</si>
  <si>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</si>
  <si>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</si>
  <si>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</si>
  <si>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</si>
  <si>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</si>
  <si>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</si>
  <si>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</si>
  <si>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</si>
  <si>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</si>
  <si>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</si>
  <si>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</si>
  <si>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</si>
  <si>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</si>
  <si>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</si>
  <si>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</si>
  <si>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</si>
  <si>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</si>
  <si>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</si>
  <si>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</si>
  <si>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</si>
  <si>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</si>
  <si>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</si>
  <si>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</si>
  <si>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</si>
  <si>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</si>
  <si>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</si>
  <si>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</si>
  <si>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</si>
  <si>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</si>
  <si>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</si>
  <si>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</si>
  <si>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</si>
  <si>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</si>
  <si>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</si>
  <si>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</si>
  <si>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</si>
  <si>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</si>
  <si>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</si>
  <si>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</si>
  <si>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</si>
  <si>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</si>
  <si>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</si>
  <si>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</si>
  <si>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</si>
  <si>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</si>
  <si>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</si>
  <si>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</si>
  <si>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</si>
  <si>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</si>
  <si>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</si>
  <si>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</si>
  <si>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</si>
  <si>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</si>
  <si>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</si>
  <si>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</si>
  <si>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</si>
  <si>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</si>
  <si>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</si>
  <si>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</si>
  <si>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</si>
  <si>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</si>
  <si>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</si>
  <si>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</si>
  <si>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</si>
  <si>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</si>
  <si>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</si>
  <si>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</si>
  <si>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</si>
  <si>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</si>
  <si>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</si>
  <si>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</si>
  <si>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</si>
  <si>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</si>
  <si>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</si>
  <si>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</si>
  <si>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</si>
  <si>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</si>
  <si>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</si>
  <si>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</si>
  <si>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</si>
  <si>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</si>
  <si>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</si>
  <si>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</si>
  <si>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</si>
  <si>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</si>
  <si>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</si>
  <si>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</si>
  <si>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</si>
  <si>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</si>
  <si>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</si>
  <si>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</si>
  <si>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</si>
  <si>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</si>
  <si>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</si>
  <si>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</si>
  <si>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</si>
  <si>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</si>
  <si>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</si>
  <si>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</si>
  <si>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</si>
  <si>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</si>
  <si>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</si>
  <si>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</si>
  <si>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</si>
  <si>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</si>
  <si>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</si>
  <si>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</si>
  <si>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</si>
  <si>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</si>
  <si>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</si>
  <si>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</si>
  <si>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</si>
  <si>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</si>
  <si>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</si>
  <si>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</si>
  <si>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</si>
  <si>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</si>
  <si>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</si>
  <si>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</si>
  <si>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</si>
  <si>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</si>
  <si>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</si>
  <si>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</si>
  <si>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</si>
  <si>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</si>
  <si>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</si>
  <si>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</si>
  <si>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</si>
  <si>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</si>
  <si>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</si>
  <si>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</si>
  <si>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</si>
  <si>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</si>
  <si>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</si>
  <si>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</si>
  <si>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</si>
  <si>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</si>
  <si>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</si>
  <si>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</si>
  <si>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</si>
  <si>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</si>
  <si>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</si>
  <si>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</si>
  <si>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</si>
  <si>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</si>
  <si>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</si>
  <si>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</si>
  <si>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</si>
  <si>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</si>
  <si>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</si>
  <si>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</si>
  <si>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</si>
  <si>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</si>
  <si>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</si>
  <si>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</si>
  <si>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</si>
  <si>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</si>
  <si>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</si>
  <si>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</si>
  <si>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</si>
  <si>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</si>
  <si>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</si>
  <si>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</si>
  <si>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</si>
  <si>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</si>
  <si>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</si>
  <si>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</si>
  <si>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</si>
  <si>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</si>
  <si>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</si>
  <si>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</si>
  <si>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</si>
  <si>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</si>
  <si>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</si>
  <si>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</si>
  <si>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</si>
  <si>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</si>
  <si>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</si>
  <si>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</si>
  <si>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</si>
  <si>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</si>
  <si>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</si>
  <si>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</si>
  <si>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</si>
  <si>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</si>
  <si>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</si>
  <si>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</si>
  <si>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</si>
  <si>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</si>
  <si>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</si>
  <si>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</si>
  <si>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</si>
  <si>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</si>
  <si>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</si>
  <si>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</si>
  <si>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</si>
  <si>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</si>
  <si>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</si>
  <si>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</si>
  <si>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</si>
  <si>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</si>
  <si>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</si>
  <si>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</si>
  <si>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</si>
  <si>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</si>
  <si>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</si>
  <si>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</si>
  <si>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</si>
  <si>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</si>
  <si>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</si>
  <si>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</si>
  <si>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</si>
  <si>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</si>
  <si>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</si>
  <si>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</si>
  <si>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</si>
  <si>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</si>
  <si>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</si>
  <si>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</si>
  <si>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</si>
  <si>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</si>
  <si>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</si>
  <si>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</si>
  <si>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</si>
  <si>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</si>
  <si>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</si>
  <si>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</si>
  <si>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</si>
  <si>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</si>
  <si>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</si>
  <si>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</si>
  <si>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</si>
  <si>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</si>
  <si>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</si>
  <si>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</si>
  <si>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</si>
  <si>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</si>
  <si>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</si>
  <si>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</si>
  <si>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</si>
  <si>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</si>
  <si>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</si>
  <si>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</si>
  <si>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</si>
  <si>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</si>
  <si>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</si>
  <si>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</si>
  <si>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</si>
  <si>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</si>
  <si>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</si>
  <si>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</si>
  <si>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</si>
  <si>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</si>
  <si>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</si>
  <si>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</si>
  <si>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</si>
  <si>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</si>
  <si>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</si>
  <si>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</si>
  <si>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</si>
  <si>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</si>
  <si>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</si>
  <si>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</si>
  <si>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</si>
  <si>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</si>
  <si>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</si>
  <si>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</si>
  <si>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</si>
  <si>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</si>
  <si>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</si>
  <si>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</si>
  <si>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</si>
  <si>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</si>
  <si>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</si>
  <si>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</si>
  <si>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</si>
  <si>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</si>
  <si>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</si>
  <si>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</si>
  <si>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</si>
  <si>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</si>
  <si>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</si>
  <si>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</si>
  <si>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</si>
  <si>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</si>
  <si>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</si>
  <si>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</si>
  <si>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</si>
  <si>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</si>
  <si>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</si>
  <si>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</si>
  <si>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</si>
  <si>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</si>
  <si>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</si>
  <si>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</si>
  <si>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</si>
  <si>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</si>
  <si>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</si>
  <si>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</si>
  <si>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</si>
  <si>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</si>
  <si>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</si>
  <si>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</si>
  <si>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</si>
  <si>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</si>
  <si>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</si>
  <si>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</si>
  <si>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</si>
  <si>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</si>
  <si>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</si>
  <si>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</si>
  <si>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</si>
  <si>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</si>
  <si>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</si>
  <si>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</si>
  <si>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</si>
  <si>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</si>
  <si>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</si>
  <si>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</si>
  <si>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</si>
  <si>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</si>
  <si>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</si>
  <si>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</si>
  <si>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</si>
  <si>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</si>
  <si>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</si>
  <si>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</si>
  <si>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</si>
  <si>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</si>
  <si>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</si>
  <si>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</si>
  <si>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</si>
  <si>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</si>
  <si>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</si>
  <si>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</si>
  <si>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</si>
  <si>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</si>
  <si>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</si>
  <si>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</si>
  <si>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</si>
  <si>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</si>
  <si>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</si>
  <si>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</si>
  <si>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</si>
  <si>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</si>
  <si>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</si>
  <si>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</si>
  <si>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</si>
  <si>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</si>
  <si>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</si>
  <si>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</si>
  <si>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</si>
  <si>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</si>
  <si>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</si>
  <si>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</si>
  <si>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</si>
  <si>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</si>
  <si>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</si>
  <si>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</si>
  <si>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</si>
  <si>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</si>
  <si>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</si>
  <si>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</si>
  <si>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</si>
  <si>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</si>
  <si>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</si>
  <si>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</si>
  <si>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</si>
  <si>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</si>
  <si>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</si>
  <si>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</si>
  <si>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</si>
  <si>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</si>
  <si>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</si>
  <si>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</si>
  <si>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</si>
  <si>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</si>
  <si>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</si>
  <si>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</si>
  <si>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</si>
  <si>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</si>
  <si>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</si>
  <si>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</si>
  <si>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</si>
  <si>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</si>
  <si>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</si>
  <si>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</si>
  <si>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</si>
  <si>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</si>
  <si>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</si>
  <si>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</si>
  <si>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</si>
  <si>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</si>
  <si>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</si>
  <si>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</si>
  <si>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</si>
  <si>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</si>
  <si>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</si>
  <si>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</si>
  <si>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</si>
  <si>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</si>
  <si>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</si>
  <si>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</si>
  <si>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</si>
  <si>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</si>
  <si>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</si>
  <si>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</si>
  <si>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</si>
  <si>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</si>
  <si>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</si>
  <si>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</si>
  <si>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</si>
  <si>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</si>
  <si>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</si>
  <si>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</si>
  <si>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</si>
  <si>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</si>
  <si>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</si>
  <si>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</si>
  <si>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</si>
  <si>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</si>
  <si>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</si>
  <si>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</si>
  <si>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</si>
  <si>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</si>
  <si>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</si>
  <si>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</si>
  <si>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</si>
  <si>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</si>
  <si>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</si>
  <si>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</si>
  <si>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</si>
  <si>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</si>
  <si>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</si>
  <si>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</si>
  <si>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</si>
  <si>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</si>
  <si>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</si>
  <si>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</si>
  <si>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</si>
  <si>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</si>
  <si>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</si>
  <si>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</si>
  <si>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</si>
  <si>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</si>
  <si>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</si>
  <si>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</si>
  <si>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</si>
  <si>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</si>
  <si>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</si>
  <si>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</si>
  <si>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</si>
  <si>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</si>
  <si>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</si>
  <si>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</si>
  <si>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</si>
  <si>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</si>
  <si>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</si>
  <si>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</si>
  <si>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</si>
  <si>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</si>
  <si>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</si>
  <si>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</si>
  <si>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</si>
  <si>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</si>
  <si>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</si>
  <si>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</si>
  <si>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</si>
  <si>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</si>
  <si>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</si>
  <si>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</si>
  <si>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</si>
  <si>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</si>
  <si>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</si>
  <si>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</si>
  <si>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</si>
  <si>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</si>
  <si>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</si>
  <si>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</si>
  <si>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</si>
  <si>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</si>
  <si>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</si>
  <si>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</si>
  <si>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</si>
  <si>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</si>
  <si>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</si>
  <si>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</si>
  <si>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</si>
  <si>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</si>
  <si>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</si>
  <si>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</si>
  <si>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</si>
  <si>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</si>
  <si>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</si>
  <si>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</si>
  <si>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</si>
  <si>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</si>
  <si>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</si>
  <si>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</si>
  <si>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</si>
  <si>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</si>
  <si>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</si>
  <si>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</si>
  <si>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</si>
  <si>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</si>
  <si>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</si>
  <si>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</si>
  <si>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</si>
  <si>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</si>
  <si>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</si>
  <si>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</si>
  <si>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</si>
  <si>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</si>
  <si>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</si>
  <si>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</si>
  <si>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</si>
  <si>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</si>
  <si>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</si>
  <si>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</si>
  <si>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</si>
  <si>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</si>
  <si>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</si>
  <si>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</si>
  <si>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</si>
  <si>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</si>
  <si>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</si>
  <si>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</si>
  <si>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</si>
  <si>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</si>
  <si>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</si>
  <si>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</si>
  <si>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</si>
  <si>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</si>
  <si>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</si>
  <si>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</si>
  <si>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</si>
  <si>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</si>
  <si>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</si>
  <si>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</si>
  <si>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</si>
  <si>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</si>
  <si>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</si>
  <si>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</si>
  <si>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</si>
  <si>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</si>
  <si>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</si>
  <si>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</si>
  <si>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</si>
  <si>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</si>
  <si>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</si>
  <si>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</si>
  <si>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</si>
  <si>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</si>
  <si>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</si>
  <si>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</si>
  <si>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</si>
  <si>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</si>
  <si>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</si>
  <si>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</si>
  <si>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</si>
  <si>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</si>
  <si>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</si>
  <si>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</si>
  <si>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</si>
  <si>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</si>
  <si>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</si>
  <si>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</si>
  <si>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</si>
  <si>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</si>
  <si>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</si>
  <si>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</si>
  <si>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</si>
  <si>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</si>
  <si>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</si>
  <si>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</si>
  <si>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</si>
  <si>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</si>
  <si>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</si>
  <si>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</si>
  <si>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</si>
  <si>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</si>
  <si>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</si>
  <si>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</si>
  <si>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</si>
  <si>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</si>
  <si>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</si>
  <si>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</si>
  <si>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</si>
  <si>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</si>
  <si>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</si>
  <si>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</si>
  <si>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</si>
  <si>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</si>
  <si>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</si>
  <si>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</si>
  <si>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</si>
  <si>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</si>
  <si>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</si>
  <si>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</si>
  <si>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</si>
  <si>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</si>
  <si>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</si>
  <si>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</si>
  <si>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</si>
  <si>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</si>
  <si>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</si>
  <si>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</si>
  <si>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</si>
  <si>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</si>
  <si>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</si>
  <si>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</si>
  <si>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</si>
  <si>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</si>
  <si>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</si>
  <si>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</si>
  <si>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</si>
  <si>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</si>
  <si>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</si>
  <si>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</si>
  <si>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</si>
  <si>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</si>
  <si>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</si>
  <si>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</si>
  <si>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</si>
  <si>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</si>
  <si>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</si>
  <si>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</si>
  <si>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</si>
  <si>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</si>
  <si>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</si>
  <si>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</si>
  <si>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</si>
  <si>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</si>
  <si>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</si>
  <si>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</si>
  <si>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</si>
  <si>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</si>
  <si>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</si>
  <si>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</si>
  <si>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</si>
  <si>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</si>
  <si>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</si>
  <si>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</si>
  <si>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</si>
  <si>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</si>
  <si>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</si>
  <si>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</si>
  <si>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</si>
  <si>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</si>
  <si>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</si>
  <si>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</si>
  <si>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</si>
  <si>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</si>
  <si>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</si>
  <si>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</si>
  <si>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</si>
  <si>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</si>
  <si>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</si>
  <si>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</si>
  <si>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</si>
  <si>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</si>
  <si>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</si>
  <si>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</si>
  <si>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</si>
  <si>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</si>
  <si>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</si>
  <si>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</si>
  <si>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</si>
  <si>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</si>
  <si>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</si>
  <si>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</si>
  <si>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</si>
  <si>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</si>
  <si>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</si>
  <si>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</si>
  <si>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</si>
  <si>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</si>
  <si>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</si>
  <si>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</si>
  <si>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</si>
  <si>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</si>
  <si>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</si>
  <si>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</si>
  <si>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</si>
  <si>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</si>
  <si>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</si>
  <si>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</si>
  <si>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</si>
  <si>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</si>
  <si>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</si>
  <si>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</si>
  <si>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</si>
  <si>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</si>
  <si>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</si>
  <si>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</si>
  <si>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</si>
  <si>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</si>
  <si>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</si>
  <si>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</si>
  <si>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</si>
  <si>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</si>
  <si>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</si>
  <si>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</si>
  <si>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</si>
  <si>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</si>
  <si>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</si>
  <si>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</si>
  <si>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</si>
  <si>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</si>
  <si>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</si>
  <si>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</si>
  <si>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</si>
  <si>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</si>
  <si>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</si>
  <si>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</si>
  <si>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</si>
  <si>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</si>
  <si>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</si>
  <si>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</si>
  <si>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</si>
  <si>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</si>
  <si>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</si>
  <si>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</si>
  <si>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</si>
  <si>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</si>
  <si>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</si>
  <si>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</si>
  <si>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</si>
  <si>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</si>
  <si>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</si>
  <si>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</si>
  <si>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</si>
  <si>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</si>
  <si>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</si>
  <si>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</si>
  <si>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</si>
  <si>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</si>
  <si>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</si>
  <si>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</si>
  <si>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</si>
  <si>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</si>
  <si>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</si>
  <si>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</si>
  <si>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</si>
  <si>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</si>
  <si>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</si>
  <si>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</si>
  <si>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</si>
  <si>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</si>
  <si>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</si>
  <si>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</si>
  <si>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</si>
  <si>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</si>
  <si>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</si>
  <si>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</si>
  <si>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</si>
  <si>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</si>
  <si>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</si>
  <si>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</si>
  <si>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</si>
  <si>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</si>
  <si>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</si>
  <si>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</si>
  <si>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</si>
  <si>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</si>
  <si>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</si>
  <si>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</si>
  <si>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</si>
  <si>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</si>
  <si>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</si>
  <si>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</si>
  <si>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</si>
  <si>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</si>
  <si>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</si>
  <si>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</si>
  <si>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</si>
  <si>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</si>
  <si>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</si>
  <si>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</si>
  <si>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</si>
  <si>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</si>
  <si>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</si>
  <si>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</si>
  <si>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</si>
  <si>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</si>
  <si>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</si>
  <si>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</si>
  <si>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</si>
  <si>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</si>
  <si>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</si>
  <si>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</si>
  <si>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</si>
  <si>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</si>
  <si>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</si>
  <si>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</si>
  <si>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</si>
  <si>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</si>
  <si>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</si>
  <si>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</si>
  <si>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</si>
  <si>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</si>
  <si>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</si>
  <si>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</si>
  <si>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</si>
  <si>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</si>
  <si>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</si>
  <si>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</si>
  <si>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</si>
  <si>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</si>
  <si>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</si>
  <si>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</si>
  <si>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</si>
  <si>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</si>
  <si>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</si>
  <si>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</si>
  <si>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</si>
  <si>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</si>
  <si>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</si>
  <si>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</si>
  <si>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</si>
  <si>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</si>
  <si>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</si>
  <si>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</si>
  <si>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</si>
  <si>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</si>
  <si>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</si>
  <si>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</si>
  <si>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</si>
  <si>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</si>
  <si>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</si>
  <si>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</si>
  <si>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</si>
  <si>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</si>
  <si>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</si>
  <si>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</si>
  <si>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</si>
  <si>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</si>
  <si>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</si>
  <si>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</si>
  <si>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</si>
  <si>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</si>
  <si>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</si>
  <si>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</si>
  <si>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</si>
  <si>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</si>
  <si>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</si>
  <si>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</si>
  <si>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</si>
  <si>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</si>
  <si>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</si>
  <si>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</si>
  <si>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</si>
  <si>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</si>
  <si>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</si>
  <si>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</si>
  <si>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</si>
  <si>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</si>
  <si>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</si>
  <si>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</si>
  <si>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</si>
  <si>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</si>
  <si>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</si>
  <si>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</si>
  <si>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</si>
  <si>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</si>
  <si>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</si>
  <si>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</si>
  <si>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</si>
  <si>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</si>
  <si>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</si>
  <si>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</si>
  <si>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</si>
  <si>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</si>
  <si>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</si>
  <si>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</si>
  <si>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</si>
  <si>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</si>
  <si>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</si>
  <si>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</si>
  <si>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</si>
  <si>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</si>
  <si>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</si>
  <si>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</si>
  <si>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</si>
  <si>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</si>
  <si>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</si>
  <si>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</si>
  <si>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</si>
  <si>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</si>
  <si>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</si>
  <si>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</si>
  <si>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</si>
  <si>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</si>
  <si>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</si>
  <si>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</si>
  <si>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</si>
  <si>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</si>
  <si>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</si>
  <si>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</si>
  <si>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</si>
  <si>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</si>
  <si>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</si>
  <si>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</si>
  <si>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</si>
  <si>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</si>
  <si>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</si>
  <si>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</si>
  <si>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</si>
  <si>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</si>
  <si>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</si>
  <si>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</si>
  <si>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</si>
  <si>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</si>
  <si>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</si>
  <si>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</si>
  <si>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</si>
  <si>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</si>
  <si>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</si>
  <si>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</si>
  <si>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</si>
  <si>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</si>
  <si>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</si>
  <si>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</si>
  <si>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</si>
  <si>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</si>
  <si>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</si>
  <si>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</si>
  <si>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</si>
  <si>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</si>
  <si>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</si>
  <si>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</si>
  <si>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</si>
  <si>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</si>
  <si>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</si>
  <si>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</si>
  <si>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</si>
  <si>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</si>
  <si>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</si>
  <si>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</si>
  <si>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</si>
  <si>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</si>
  <si>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</si>
  <si>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</si>
  <si>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</si>
  <si>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</si>
  <si>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</si>
  <si>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</si>
  <si>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</si>
  <si>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</si>
  <si>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</si>
  <si>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</si>
  <si>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</si>
  <si>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</si>
  <si>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</si>
  <si>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</si>
  <si>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</si>
  <si>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</si>
  <si>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</si>
  <si>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</si>
  <si>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</si>
  <si>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</si>
  <si>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</si>
  <si>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</si>
  <si>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</si>
  <si>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</si>
  <si>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</si>
  <si>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</si>
  <si>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</si>
  <si>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</si>
  <si>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</si>
  <si>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</si>
  <si>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</si>
  <si>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</si>
  <si>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</si>
  <si>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</si>
  <si>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</si>
  <si>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</si>
  <si>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</si>
  <si>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</si>
  <si>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</si>
  <si>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</si>
  <si>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</si>
  <si>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</si>
  <si>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</si>
  <si>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</si>
  <si>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</si>
  <si>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</si>
  <si>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</si>
  <si>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</si>
  <si>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</si>
  <si>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</si>
  <si>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</si>
  <si>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</si>
  <si>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</si>
  <si>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</si>
  <si>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</si>
  <si>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</si>
  <si>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</si>
  <si>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</si>
  <si>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</si>
  <si>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</si>
  <si>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</si>
  <si>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</si>
  <si>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</si>
  <si>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</si>
  <si>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</si>
  <si>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</si>
  <si>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</si>
  <si>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</si>
  <si>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</si>
  <si>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</si>
  <si>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</si>
  <si>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</si>
  <si>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</si>
  <si>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</si>
  <si>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</si>
  <si>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</si>
  <si>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</si>
  <si>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</si>
  <si>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</si>
  <si>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</si>
  <si>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</si>
  <si>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</si>
  <si>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</si>
  <si>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</si>
  <si>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</si>
  <si>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</si>
  <si>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</si>
  <si>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</si>
  <si>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</si>
  <si>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</si>
  <si>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</si>
  <si>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</si>
  <si>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</si>
  <si>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</si>
  <si>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</si>
  <si>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</si>
  <si>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</si>
  <si>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</si>
  <si>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</si>
  <si>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</si>
  <si>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</si>
  <si>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</si>
  <si>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</si>
  <si>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</si>
  <si>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</si>
  <si>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</si>
  <si>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</si>
  <si>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</si>
  <si>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</si>
  <si>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</si>
  <si>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</si>
  <si>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</si>
  <si>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</si>
  <si>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</si>
  <si>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</si>
  <si>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</si>
  <si>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</si>
  <si>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</si>
  <si>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</si>
  <si>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</si>
  <si>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</si>
  <si>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</si>
  <si>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</si>
  <si>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</si>
  <si>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</si>
  <si>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</si>
  <si>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</si>
  <si>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</si>
  <si>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</si>
  <si>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</si>
  <si>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</si>
  <si>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</si>
  <si>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</si>
  <si>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</si>
  <si>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</si>
  <si>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</si>
  <si>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</si>
  <si>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</si>
  <si>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</si>
  <si>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</si>
  <si>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</si>
  <si>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</si>
  <si>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</si>
  <si>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</si>
  <si>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</si>
  <si>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</si>
  <si>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</si>
  <si>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</si>
  <si>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</si>
  <si>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</si>
  <si>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</si>
  <si>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</si>
  <si>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</si>
  <si>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</si>
  <si>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</si>
  <si>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</si>
  <si>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</si>
  <si>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</si>
  <si>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</si>
  <si>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</si>
  <si>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</si>
  <si>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</si>
  <si>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</si>
  <si>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</si>
  <si>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</si>
  <si>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</si>
  <si>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</si>
  <si>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</si>
  <si>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</si>
  <si>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</si>
  <si>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</si>
  <si>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</si>
  <si>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</si>
  <si>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</si>
  <si>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</si>
  <si>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</si>
  <si>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</si>
  <si>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</si>
  <si>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</si>
  <si>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</si>
  <si>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</si>
  <si>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</si>
  <si>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</si>
  <si>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</si>
  <si>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</si>
  <si>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</si>
  <si>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</si>
  <si>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</si>
  <si>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</si>
  <si>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</si>
  <si>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</si>
  <si>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</si>
  <si>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</si>
  <si>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</si>
  <si>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</si>
  <si>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</si>
  <si>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</si>
  <si>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</si>
  <si>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</si>
  <si>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</si>
  <si>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</si>
  <si>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</si>
  <si>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</si>
  <si>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</si>
  <si>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</si>
  <si>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</si>
  <si>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</si>
  <si>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</si>
  <si>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</si>
  <si>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</si>
  <si>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</si>
  <si>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</si>
  <si>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</si>
  <si>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</si>
  <si>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</si>
  <si>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</si>
  <si>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</si>
  <si>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</si>
  <si>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</si>
  <si>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</si>
  <si>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</si>
  <si>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</si>
  <si>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</si>
  <si>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</si>
  <si>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</si>
  <si>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</si>
  <si>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</si>
  <si>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</si>
  <si>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</si>
  <si>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</si>
  <si>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</si>
  <si>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</si>
  <si>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</si>
  <si>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</si>
  <si>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</si>
  <si>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</si>
  <si>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</si>
  <si>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</si>
  <si>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</si>
  <si>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</si>
  <si>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</si>
  <si>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</si>
  <si>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</si>
  <si>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</si>
  <si>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</si>
  <si>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</si>
  <si>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</si>
  <si>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</si>
  <si>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</si>
  <si>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</si>
  <si>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</si>
  <si>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</si>
  <si>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</si>
  <si>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</si>
  <si>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</si>
  <si>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</si>
  <si>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</si>
  <si>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</si>
  <si>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</si>
  <si>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</si>
  <si>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</si>
  <si>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</si>
  <si>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</si>
  <si>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</si>
  <si>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</si>
  <si>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</si>
  <si>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</si>
  <si>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</si>
  <si>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</si>
  <si>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</si>
  <si>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</si>
  <si>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</si>
  <si>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</si>
  <si>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</si>
  <si>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</si>
  <si>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</si>
  <si>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</si>
  <si>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</si>
  <si>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</si>
  <si>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</si>
  <si>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</si>
  <si>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</si>
  <si>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</si>
  <si>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</si>
  <si>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</si>
  <si>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</si>
  <si>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</si>
  <si>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</si>
  <si>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</si>
  <si>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</si>
  <si>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</si>
  <si>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</si>
  <si>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</si>
  <si>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</si>
  <si>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</si>
  <si>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</si>
  <si>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</si>
  <si>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</si>
  <si>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</si>
  <si>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</si>
  <si>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</si>
  <si>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</si>
  <si>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</si>
  <si>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</si>
  <si>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</si>
  <si>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</si>
  <si>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</si>
  <si>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</si>
  <si>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</si>
  <si>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</si>
  <si>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</si>
  <si>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</si>
  <si>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</si>
  <si>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</si>
  <si>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</si>
  <si>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</si>
  <si>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</si>
  <si>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</si>
  <si>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</si>
  <si>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</si>
  <si>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</si>
  <si>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</si>
  <si>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</si>
  <si>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</si>
  <si>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</si>
  <si>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</si>
  <si>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</si>
  <si>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</si>
  <si>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</si>
  <si>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</si>
  <si>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</si>
  <si>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</si>
  <si>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</si>
  <si>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</si>
  <si>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</si>
  <si>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</si>
  <si>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</si>
  <si>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</si>
  <si>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</si>
  <si>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</si>
  <si>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</si>
  <si>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</si>
  <si>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</si>
  <si>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</si>
  <si>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</si>
  <si>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</si>
  <si>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</si>
  <si>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</si>
  <si>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</si>
  <si>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</si>
  <si>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</si>
  <si>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</si>
  <si>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</si>
  <si>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</si>
  <si>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</si>
  <si>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</si>
  <si>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</si>
  <si>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</si>
  <si>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</si>
  <si>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</si>
  <si>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</si>
  <si>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</si>
  <si>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</si>
  <si>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</si>
  <si>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</si>
  <si>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</si>
  <si>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</si>
  <si>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</si>
  <si>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</si>
  <si>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</si>
  <si>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</si>
  <si>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</si>
  <si>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</si>
  <si>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</si>
  <si>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</si>
  <si>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</si>
  <si>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</si>
  <si>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</si>
  <si>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</si>
  <si>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</si>
  <si>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</si>
  <si>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</si>
  <si>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</si>
  <si>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</si>
  <si>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</si>
  <si>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</si>
  <si>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</si>
  <si>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</si>
  <si>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</si>
  <si>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</si>
  <si>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</si>
  <si>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</si>
  <si>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</si>
  <si>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</si>
  <si>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</si>
  <si>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</si>
  <si>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</si>
  <si>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</si>
  <si>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</si>
  <si>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</si>
  <si>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</si>
  <si>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</si>
  <si>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</si>
  <si>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</si>
  <si>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</si>
  <si>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</si>
  <si>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</si>
  <si>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</si>
  <si>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</si>
  <si>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</si>
  <si>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</si>
  <si>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</si>
  <si>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</si>
  <si>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</si>
  <si>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</si>
  <si>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</si>
  <si>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</si>
  <si>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</si>
  <si>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</si>
  <si>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</si>
  <si>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</si>
  <si>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</si>
  <si>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</si>
  <si>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</si>
  <si>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</si>
  <si>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</si>
  <si>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</si>
  <si>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</si>
  <si>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</si>
  <si>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</si>
  <si>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</si>
  <si>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</si>
  <si>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</si>
  <si>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</si>
  <si>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</si>
  <si>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</si>
  <si>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</si>
  <si>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</si>
  <si>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</si>
  <si>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</si>
  <si>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</si>
  <si>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</si>
  <si>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</si>
  <si>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</si>
  <si>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</si>
  <si>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</si>
  <si>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</si>
  <si>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</si>
  <si>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</si>
  <si>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</si>
  <si>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</si>
  <si>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</si>
  <si>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</si>
  <si>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</si>
  <si>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</si>
  <si>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</si>
  <si>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</si>
  <si>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</si>
  <si>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</si>
  <si>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</si>
  <si>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</si>
  <si>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</si>
  <si>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</si>
  <si>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</si>
  <si>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</si>
  <si>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</si>
  <si>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</si>
  <si>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</si>
  <si>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</si>
  <si>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</si>
  <si>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</si>
  <si>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</si>
  <si>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</si>
  <si>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</si>
  <si>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</si>
  <si>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</si>
  <si>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</si>
  <si>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</si>
  <si>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</si>
  <si>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</si>
  <si>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</si>
  <si>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</si>
  <si>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</si>
  <si>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</si>
  <si>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</si>
  <si>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</si>
  <si>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</si>
  <si>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</si>
  <si>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</si>
  <si>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</si>
  <si>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</si>
  <si>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</si>
  <si>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</si>
  <si>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</si>
  <si>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</si>
  <si>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</si>
  <si>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</si>
  <si>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</si>
  <si>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</si>
  <si>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</si>
  <si>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</si>
  <si>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</si>
  <si>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</si>
  <si>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</si>
  <si>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</si>
  <si>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</si>
  <si>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</si>
  <si>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</si>
  <si>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</si>
  <si>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</si>
  <si>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</si>
  <si>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</si>
  <si>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</si>
  <si>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</si>
  <si>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</si>
  <si>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</si>
  <si>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</si>
  <si>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</si>
  <si>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</si>
  <si>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</si>
  <si>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</si>
  <si>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</si>
  <si>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</si>
  <si>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</si>
  <si>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</si>
  <si>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</si>
  <si>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</si>
  <si>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</si>
  <si>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</si>
  <si>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</si>
  <si>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</si>
  <si>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</si>
  <si>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</si>
  <si>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</si>
  <si>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</si>
  <si>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</si>
  <si>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</si>
  <si>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</si>
  <si>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</si>
  <si>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</si>
  <si>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</si>
  <si>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</si>
  <si>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</si>
  <si>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</si>
  <si>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</si>
  <si>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</si>
  <si>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</si>
  <si>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</si>
  <si>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</si>
  <si>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</si>
  <si>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</si>
  <si>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</si>
  <si>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</si>
  <si>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</si>
  <si>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</si>
  <si>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</si>
  <si>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</si>
  <si>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</si>
  <si>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</si>
  <si>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</si>
  <si>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</si>
  <si>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</si>
  <si>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</si>
  <si>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</si>
  <si>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</si>
  <si>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</si>
  <si>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</si>
  <si>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</si>
  <si>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</si>
  <si>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</si>
  <si>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</si>
  <si>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</si>
  <si>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</si>
  <si>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</si>
  <si>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</si>
  <si>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</si>
  <si>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</si>
  <si>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</si>
  <si>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</si>
  <si>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</si>
  <si>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</si>
  <si>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</si>
  <si>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</si>
  <si>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</si>
  <si>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</si>
  <si>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</si>
  <si>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</si>
  <si>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</si>
  <si>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</si>
  <si>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</si>
  <si>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</si>
  <si>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</si>
  <si>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</si>
  <si>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</si>
  <si>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</si>
  <si>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</si>
  <si>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</si>
  <si>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</si>
  <si>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</si>
  <si>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</si>
  <si>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</si>
  <si>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</si>
  <si>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</si>
  <si>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</si>
  <si>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</si>
  <si>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</si>
  <si>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</si>
  <si>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</si>
  <si>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</si>
  <si>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</si>
  <si>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</si>
  <si>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</si>
  <si>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</si>
  <si>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</si>
  <si>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</si>
  <si>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</si>
  <si>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</si>
  <si>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</si>
  <si>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</si>
  <si>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</si>
  <si>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</si>
  <si>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</si>
  <si>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</si>
  <si>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</si>
  <si>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</si>
  <si>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</si>
  <si>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</si>
  <si>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</si>
  <si>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</si>
  <si>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</si>
  <si>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</si>
  <si>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</si>
  <si>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</si>
  <si>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</si>
  <si>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</si>
  <si>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</si>
  <si>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</si>
  <si>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</si>
  <si>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</si>
  <si>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</si>
  <si>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</si>
  <si>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</si>
  <si>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</si>
  <si>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</si>
  <si>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</si>
  <si>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</si>
  <si>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</si>
  <si>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</si>
  <si>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</si>
  <si>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</si>
  <si>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</si>
  <si>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</si>
  <si>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</si>
  <si>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</si>
  <si>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</si>
  <si>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</si>
  <si>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</si>
  <si>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</si>
  <si>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</si>
  <si>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</si>
  <si>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</si>
  <si>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</si>
  <si>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</si>
  <si>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</si>
  <si>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</si>
  <si>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</si>
  <si>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</si>
  <si>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</si>
  <si>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</si>
  <si>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</si>
  <si>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</si>
  <si>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</si>
  <si>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</si>
  <si>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</si>
  <si>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</si>
  <si>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</si>
  <si>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</si>
  <si>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</si>
  <si>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</si>
  <si>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</si>
  <si>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</si>
  <si>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</si>
  <si>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</si>
  <si>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</si>
  <si>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</si>
  <si>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</si>
  <si>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</si>
  <si>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</si>
  <si>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</si>
  <si>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</si>
  <si>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</si>
  <si>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</si>
  <si>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</si>
  <si>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</si>
  <si>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</si>
  <si>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</si>
  <si>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</si>
  <si>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</si>
  <si>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</si>
  <si>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</si>
  <si>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</si>
  <si>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</si>
  <si>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</si>
  <si>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</si>
  <si>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</si>
  <si>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</si>
  <si>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</si>
  <si>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</si>
  <si>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</si>
  <si>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</si>
  <si>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</si>
  <si>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</si>
  <si>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</si>
  <si>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</si>
  <si>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</si>
  <si>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</si>
  <si>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</si>
  <si>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</si>
  <si>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</si>
  <si>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</si>
  <si>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</si>
  <si>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</si>
  <si>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</si>
  <si>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</si>
  <si>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</si>
  <si>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</si>
  <si>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</si>
  <si>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</si>
  <si>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</si>
  <si>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</si>
  <si>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</si>
  <si>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</si>
  <si>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</si>
  <si>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</si>
  <si>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</si>
  <si>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</si>
  <si>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</si>
  <si>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</si>
  <si>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</si>
  <si>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</si>
  <si>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</si>
  <si>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</si>
  <si>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</si>
  <si>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</si>
  <si>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</si>
  <si>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</si>
  <si>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</si>
  <si>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</si>
  <si>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</si>
  <si>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</si>
  <si>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</si>
  <si>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</si>
  <si>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</si>
  <si>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</si>
  <si>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</si>
  <si>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</si>
  <si>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</si>
  <si>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</si>
  <si>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</si>
  <si>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</si>
  <si>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</si>
  <si>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</si>
  <si>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</si>
  <si>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</si>
  <si>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</si>
  <si>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</si>
  <si>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</si>
  <si>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</si>
  <si>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</si>
  <si>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</si>
  <si>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</si>
  <si>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</si>
  <si>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</si>
  <si>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</si>
  <si>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</si>
  <si>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</si>
  <si>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</si>
  <si>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</si>
  <si>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</si>
  <si>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</si>
  <si>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</si>
  <si>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</si>
  <si>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</si>
  <si>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</si>
  <si>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</si>
  <si>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</si>
  <si>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</si>
  <si>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</si>
  <si>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</si>
  <si>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</si>
  <si>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</si>
  <si>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</si>
  <si>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</si>
  <si>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</si>
  <si>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</si>
  <si>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</si>
  <si>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</si>
  <si>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</si>
  <si>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</si>
  <si>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</si>
  <si>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</si>
  <si>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</si>
  <si>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</si>
  <si>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</si>
  <si>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</si>
  <si>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</si>
  <si>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</si>
  <si>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</si>
  <si>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</si>
  <si>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</si>
  <si>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</si>
  <si>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</si>
  <si>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</si>
  <si>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</si>
  <si>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</si>
  <si>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</si>
  <si>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</si>
  <si>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</si>
  <si>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</si>
  <si>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</si>
  <si>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</si>
  <si>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</si>
  <si>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</si>
  <si>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</si>
  <si>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</si>
  <si>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</si>
  <si>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</si>
  <si>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</si>
  <si>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</si>
  <si>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</si>
  <si>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</si>
  <si>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</si>
  <si>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</si>
  <si>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</si>
  <si>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</si>
  <si>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</si>
  <si>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</si>
  <si>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</si>
  <si>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</si>
  <si>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</si>
  <si>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</si>
  <si>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</si>
  <si>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</si>
  <si>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</si>
  <si>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</si>
  <si>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</si>
  <si>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</si>
  <si>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</si>
  <si>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</si>
  <si>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</si>
  <si>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</si>
  <si>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</si>
  <si>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</si>
  <si>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</si>
  <si>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</si>
  <si>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</si>
  <si>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</si>
  <si>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</si>
  <si>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</si>
  <si>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</si>
  <si>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</si>
  <si>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</si>
  <si>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</si>
  <si>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</si>
  <si>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</si>
  <si>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</si>
  <si>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</si>
  <si>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</si>
  <si>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</si>
  <si>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</si>
  <si>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</si>
  <si>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</si>
  <si>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</si>
  <si>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</si>
  <si>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</si>
  <si>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</si>
  <si>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</si>
  <si>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</si>
  <si>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</si>
  <si>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</si>
  <si>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</si>
  <si>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</si>
  <si>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</si>
  <si>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</si>
  <si>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</si>
  <si>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</si>
  <si>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</si>
  <si>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</si>
  <si>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</si>
  <si>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</si>
  <si>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</si>
  <si>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</si>
  <si>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</si>
  <si>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</si>
  <si>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</si>
  <si>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</si>
  <si>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</si>
  <si>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</si>
  <si>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</si>
  <si>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</si>
  <si>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</si>
  <si>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</si>
  <si>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</si>
  <si>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</si>
  <si>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</si>
  <si>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</si>
  <si>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</si>
  <si>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</si>
  <si>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</si>
  <si>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</si>
  <si>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</si>
  <si>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</si>
  <si>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</si>
  <si>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</si>
  <si>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</si>
  <si>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</si>
  <si>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</si>
  <si>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</si>
  <si>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</si>
  <si>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</si>
  <si>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</si>
  <si>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</si>
  <si>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</si>
  <si>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</si>
  <si>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</si>
  <si>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</si>
  <si>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</si>
  <si>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</si>
  <si>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</si>
  <si>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</si>
  <si>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</si>
  <si>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</si>
  <si>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</si>
  <si>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</si>
  <si>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</si>
  <si>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</si>
  <si>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</si>
  <si>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</si>
  <si>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</si>
  <si>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</si>
  <si>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</si>
  <si>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</si>
  <si>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</si>
  <si>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</si>
  <si>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</si>
  <si>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</si>
  <si>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</si>
  <si>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</si>
  <si>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</si>
  <si>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</si>
  <si>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</si>
  <si>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</si>
  <si>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</si>
  <si>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</si>
  <si>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</si>
  <si>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</si>
  <si>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</si>
  <si>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</si>
  <si>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</si>
  <si>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</si>
  <si>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</si>
  <si>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</si>
  <si>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</si>
  <si>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</si>
  <si>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</si>
  <si>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</si>
  <si>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</si>
  <si>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</si>
  <si>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</si>
  <si>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</si>
  <si>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</si>
  <si>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</si>
  <si>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</si>
  <si>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</si>
  <si>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</si>
  <si>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</si>
  <si>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</si>
  <si>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</si>
  <si>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</si>
  <si>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</si>
  <si>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</si>
  <si>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</si>
  <si>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</si>
  <si>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</si>
  <si>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</si>
  <si>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</si>
  <si>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</si>
  <si>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</si>
  <si>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</si>
  <si>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</si>
  <si>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</si>
  <si>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</si>
  <si>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</si>
  <si>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</si>
  <si>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</si>
  <si>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</si>
  <si>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</si>
  <si>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</si>
  <si>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</si>
  <si>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</si>
  <si>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</si>
  <si>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</si>
  <si>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</si>
  <si>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</si>
  <si>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</si>
  <si>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</si>
  <si>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</si>
  <si>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</si>
  <si>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</si>
  <si>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</si>
  <si>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</si>
  <si>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</si>
  <si>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</si>
  <si>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</si>
  <si>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</si>
  <si>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</si>
  <si>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</si>
  <si>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</si>
  <si>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</si>
  <si>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</si>
  <si>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</si>
  <si>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</si>
  <si>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</si>
  <si>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</si>
  <si>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</si>
  <si>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</si>
  <si>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</si>
  <si>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</si>
  <si>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</si>
  <si>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</si>
  <si>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</si>
  <si>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</si>
  <si>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</si>
  <si>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</si>
  <si>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</si>
  <si>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</si>
  <si>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</si>
  <si>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</si>
  <si>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</si>
  <si>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</si>
  <si>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</si>
  <si>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</si>
  <si>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</si>
  <si>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</si>
  <si>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</si>
  <si>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</si>
  <si>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</si>
  <si>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</si>
  <si>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</si>
  <si>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</si>
  <si>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</si>
  <si>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</si>
  <si>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</si>
  <si>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</si>
  <si>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</si>
  <si>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</si>
  <si>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</si>
  <si>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</si>
  <si>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</si>
  <si>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</si>
  <si>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</si>
  <si>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</si>
  <si>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</si>
  <si>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</si>
  <si>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</si>
  <si>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</si>
  <si>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</si>
  <si>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</si>
  <si>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</si>
  <si>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</si>
  <si>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</si>
  <si>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</si>
  <si>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</si>
  <si>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</si>
  <si>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</si>
  <si>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</si>
  <si>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</si>
  <si>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</si>
  <si>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</si>
  <si>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</si>
  <si>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</si>
  <si>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</si>
  <si>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</si>
  <si>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</si>
  <si>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</si>
  <si>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</si>
  <si>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</si>
  <si>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</si>
  <si>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</si>
  <si>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</si>
  <si>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</si>
  <si>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</si>
  <si>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</si>
  <si>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</si>
  <si>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</si>
  <si>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</si>
  <si>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</si>
  <si>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</si>
  <si>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</si>
  <si>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</si>
  <si>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</si>
  <si>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</si>
  <si>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</si>
  <si>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</si>
  <si>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</si>
  <si>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</si>
  <si>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</si>
  <si>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</si>
  <si>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</si>
  <si>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</si>
  <si>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</si>
  <si>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</si>
  <si>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</si>
  <si>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</si>
  <si>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</si>
  <si>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</si>
  <si>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</si>
  <si>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</si>
  <si>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</si>
  <si>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</si>
  <si>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</si>
  <si>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</si>
  <si>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</si>
  <si>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</si>
  <si>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</si>
  <si>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</si>
  <si>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</si>
  <si>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</si>
  <si>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</si>
  <si>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</si>
  <si>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</si>
  <si>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</si>
  <si>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</si>
  <si>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</si>
  <si>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</si>
  <si>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</si>
  <si>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</si>
  <si>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</si>
  <si>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</si>
  <si>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</si>
  <si>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</si>
  <si>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</si>
  <si>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</si>
  <si>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</si>
  <si>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</si>
  <si>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</si>
  <si>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</si>
  <si>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</si>
  <si>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</si>
  <si>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</si>
  <si>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</si>
  <si>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</si>
  <si>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</si>
  <si>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</si>
  <si>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</si>
  <si>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</si>
  <si>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</si>
  <si>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</si>
  <si>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</si>
  <si>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</si>
  <si>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</si>
  <si>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</si>
  <si>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</si>
  <si>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</si>
  <si>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</si>
  <si>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</si>
  <si>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</si>
  <si>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</si>
  <si>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</si>
  <si>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</si>
  <si>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</si>
  <si>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</si>
  <si>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</si>
  <si>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</si>
  <si>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</si>
  <si>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</si>
  <si>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</si>
  <si>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</si>
  <si>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</si>
  <si>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</si>
  <si>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</si>
  <si>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</si>
  <si>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</si>
  <si>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</si>
  <si>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</si>
  <si>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</si>
  <si>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</si>
  <si>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</si>
  <si>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</si>
  <si>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</si>
  <si>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</si>
  <si>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</si>
  <si>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</si>
  <si>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</si>
  <si>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</si>
  <si>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</si>
  <si>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</si>
  <si>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</si>
  <si>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</si>
  <si>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</si>
  <si>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</si>
  <si>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</si>
  <si>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</si>
  <si>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</si>
  <si>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</si>
  <si>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</si>
  <si>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</si>
  <si>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</si>
  <si>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</si>
  <si>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</si>
  <si>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</si>
  <si>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</si>
  <si>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</si>
  <si>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</si>
  <si>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</si>
  <si>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</si>
  <si>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</si>
  <si>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</si>
  <si>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</si>
  <si>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</si>
  <si>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</si>
  <si>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</si>
  <si>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</si>
  <si>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</si>
  <si>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</si>
  <si>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</si>
  <si>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</si>
  <si>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</si>
  <si>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</si>
  <si>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</si>
  <si>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</si>
  <si>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</si>
  <si>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</si>
  <si>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</si>
  <si>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</si>
  <si>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</si>
  <si>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</si>
  <si>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</si>
  <si>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</si>
  <si>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</si>
  <si>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</si>
  <si>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</si>
  <si>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</si>
  <si>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</si>
  <si>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</si>
  <si>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</si>
  <si>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</si>
  <si>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</si>
  <si>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</si>
  <si>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</si>
  <si>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</si>
  <si>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</si>
  <si>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</si>
  <si>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</si>
  <si>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</si>
  <si>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</si>
  <si>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</si>
  <si>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</si>
  <si>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</si>
  <si>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</si>
  <si>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</si>
  <si>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</si>
  <si>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</si>
  <si>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</si>
  <si>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</si>
  <si>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</si>
  <si>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</si>
  <si>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</si>
  <si>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</si>
  <si>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</si>
  <si>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</si>
  <si>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</si>
  <si>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</si>
  <si>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</si>
  <si>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</si>
  <si>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</si>
  <si>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</si>
  <si>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</si>
  <si>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</si>
  <si>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</si>
  <si>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</si>
  <si>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</si>
  <si>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</si>
  <si>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</si>
  <si>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</si>
  <si>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</si>
  <si>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</si>
  <si>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</si>
  <si>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</si>
  <si>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</si>
  <si>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</si>
  <si>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</si>
  <si>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</si>
  <si>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</si>
  <si>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</si>
  <si>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</si>
  <si>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</si>
  <si>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</si>
  <si>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</si>
  <si>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</si>
  <si>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</si>
  <si>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</si>
  <si>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</si>
  <si>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</si>
  <si>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</si>
  <si>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</si>
  <si>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</si>
  <si>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</si>
  <si>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</si>
  <si>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</si>
  <si>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</si>
  <si>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</si>
  <si>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</si>
  <si>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</si>
  <si>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</si>
  <si>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</si>
  <si>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</si>
  <si>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</si>
  <si>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</si>
  <si>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</si>
  <si>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</si>
  <si>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</si>
  <si>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</si>
  <si>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</si>
  <si>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</si>
  <si>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</si>
  <si>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</si>
  <si>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</si>
  <si>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</si>
  <si>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</si>
  <si>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</si>
  <si>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</si>
  <si>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</si>
  <si>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</si>
  <si>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</si>
  <si>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</si>
  <si>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</si>
  <si>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</si>
  <si>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</si>
  <si>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</si>
  <si>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</si>
  <si>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</si>
  <si>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</si>
  <si>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</si>
  <si>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</si>
  <si>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</si>
  <si>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</si>
  <si>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</si>
  <si>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</si>
  <si>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</si>
  <si>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</si>
  <si>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</si>
  <si>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</si>
  <si>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</si>
  <si>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</si>
  <si>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</si>
  <si>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</si>
  <si>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</si>
  <si>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</si>
  <si>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</si>
  <si>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</si>
  <si>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</si>
  <si>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</si>
  <si>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</si>
  <si>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</si>
  <si>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</si>
  <si>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</si>
  <si>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</si>
  <si>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</si>
  <si>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</si>
  <si>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</si>
  <si>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</si>
  <si>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</si>
  <si>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</si>
  <si>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</si>
  <si>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</si>
  <si>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</si>
  <si>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</si>
  <si>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</si>
  <si>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</si>
  <si>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</si>
  <si>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</si>
  <si>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</si>
  <si>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</si>
  <si>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</si>
  <si>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</si>
  <si>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</si>
  <si>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</si>
  <si>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</si>
  <si>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</si>
  <si>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</si>
  <si>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</si>
  <si>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</si>
  <si>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</si>
  <si>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</si>
  <si>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</si>
  <si>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</si>
  <si>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</si>
  <si>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</si>
  <si>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</si>
  <si>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</si>
  <si>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</si>
  <si>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</si>
  <si>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</si>
  <si>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</si>
  <si>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</si>
  <si>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</si>
  <si>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</si>
  <si>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</si>
  <si>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</si>
  <si>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</si>
  <si>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</si>
  <si>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</si>
  <si>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</si>
  <si>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</si>
  <si>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</si>
  <si>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</si>
  <si>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</si>
  <si>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</si>
  <si>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</si>
  <si>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</si>
  <si>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</si>
  <si>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</si>
  <si>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</si>
  <si>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</si>
  <si>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</si>
  <si>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</si>
  <si>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</si>
  <si>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</si>
  <si>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</si>
  <si>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</si>
  <si>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</si>
  <si>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</si>
  <si>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</si>
  <si>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</si>
  <si>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</si>
  <si>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</si>
  <si>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</si>
  <si>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</si>
  <si>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</si>
  <si>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</si>
  <si>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</si>
  <si>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</si>
  <si>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</si>
  <si>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</si>
  <si>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</si>
  <si>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</si>
  <si>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</si>
  <si>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</si>
  <si>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</si>
  <si>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</si>
  <si>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</si>
  <si>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</si>
  <si>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</si>
  <si>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</si>
  <si>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</si>
  <si>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</si>
  <si>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</si>
  <si>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</si>
  <si>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</si>
  <si>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</si>
  <si>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</si>
  <si>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</si>
  <si>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</si>
  <si>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</si>
  <si>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</si>
  <si>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</si>
  <si>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</si>
  <si>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</si>
  <si>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</si>
  <si>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</si>
  <si>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</si>
  <si>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</si>
  <si>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</si>
  <si>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</si>
  <si>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</si>
  <si>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</si>
  <si>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</si>
  <si>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</si>
  <si>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</si>
  <si>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</si>
  <si>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</si>
  <si>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</si>
  <si>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</si>
  <si>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</si>
  <si>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</si>
  <si>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</si>
  <si>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</si>
  <si>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</si>
  <si>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</si>
  <si>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</si>
  <si>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</si>
  <si>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</si>
  <si>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</si>
  <si>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</si>
  <si>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</si>
  <si>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</si>
  <si>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</si>
  <si>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</si>
  <si>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</si>
  <si>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</si>
  <si>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</si>
  <si>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</si>
  <si>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</si>
  <si>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</si>
  <si>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</si>
  <si>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</si>
  <si>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</si>
  <si>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</si>
  <si>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</si>
  <si>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</si>
  <si>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</si>
  <si>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</si>
  <si>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</si>
  <si>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</si>
  <si>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</si>
  <si>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</si>
  <si>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</si>
  <si>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</si>
  <si>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</si>
  <si>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</si>
  <si>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</si>
  <si>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</si>
  <si>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</si>
  <si>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</si>
  <si>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</si>
  <si>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</si>
  <si>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</si>
  <si>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</si>
  <si>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</si>
  <si>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</si>
  <si>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</si>
  <si>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</si>
  <si>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</si>
  <si>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</si>
  <si>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</si>
  <si>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</si>
  <si>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</si>
  <si>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</si>
  <si>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</si>
  <si>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</si>
  <si>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</si>
  <si>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</si>
  <si>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</si>
  <si>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</si>
  <si>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</si>
  <si>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</si>
  <si>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</si>
  <si>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</si>
  <si>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</si>
  <si>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</si>
  <si>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</si>
  <si>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</si>
  <si>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</si>
  <si>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</si>
  <si>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</si>
  <si>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</si>
  <si>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</si>
  <si>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</si>
  <si>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</si>
  <si>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</si>
  <si>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</si>
  <si>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</si>
  <si>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</si>
  <si>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</si>
  <si>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</si>
  <si>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</si>
  <si>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</si>
  <si>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</si>
  <si>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</si>
  <si>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</si>
  <si>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</si>
  <si>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</si>
  <si>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</si>
  <si>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</si>
  <si>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</si>
  <si>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</si>
  <si>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</si>
  <si>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</si>
  <si>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</si>
  <si>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</si>
  <si>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</si>
  <si>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</si>
  <si>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</si>
  <si>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</si>
  <si>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</si>
  <si>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</si>
  <si>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</si>
  <si>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</si>
  <si>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</si>
  <si>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</si>
  <si>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</si>
  <si>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</si>
  <si>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</si>
  <si>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</si>
  <si>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</si>
  <si>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</si>
  <si>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</si>
  <si>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</si>
  <si>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</si>
  <si>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</si>
  <si>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</si>
  <si>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</si>
  <si>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</si>
  <si>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</si>
  <si>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</si>
  <si>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</si>
  <si>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</si>
  <si>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</si>
  <si>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</si>
  <si>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</si>
  <si>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</si>
  <si>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</si>
  <si>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</si>
  <si>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</si>
  <si>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</si>
  <si>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</si>
  <si>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</si>
  <si>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</si>
  <si>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</si>
  <si>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</si>
  <si>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</si>
  <si>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</si>
  <si>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</si>
  <si>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</si>
  <si>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</si>
  <si>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</si>
  <si>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</si>
  <si>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</si>
  <si>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</si>
  <si>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</si>
  <si>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</si>
  <si>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</si>
  <si>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</si>
  <si>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</si>
  <si>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</si>
  <si>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</si>
  <si>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</si>
  <si>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</si>
  <si>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</si>
  <si>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</si>
  <si>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</si>
  <si>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</si>
  <si>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</si>
  <si>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</si>
  <si>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</si>
  <si>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</si>
  <si>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</si>
  <si>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</si>
  <si>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</si>
  <si>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</si>
  <si>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</si>
  <si>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</si>
  <si>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</si>
  <si>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</si>
  <si>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</si>
  <si>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</si>
  <si>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</si>
  <si>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</si>
  <si>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</si>
  <si>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</si>
  <si>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</si>
  <si>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</si>
  <si>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</si>
  <si>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</si>
  <si>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</si>
  <si>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</si>
  <si>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</si>
  <si>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</si>
  <si>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</si>
  <si>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</si>
  <si>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</si>
  <si>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</si>
  <si>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</si>
  <si>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</si>
  <si>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</si>
  <si>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</si>
  <si>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</si>
  <si>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</si>
  <si>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</si>
  <si>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</si>
  <si>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</si>
  <si>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</si>
  <si>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</si>
  <si>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</si>
  <si>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</si>
  <si>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</si>
  <si>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</si>
  <si>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</si>
  <si>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</si>
  <si>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</si>
  <si>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</si>
  <si>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</si>
  <si>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</si>
  <si>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</si>
  <si>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</si>
  <si>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</si>
  <si>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</si>
  <si>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</si>
  <si>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</si>
  <si>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</si>
  <si>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</si>
  <si>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</si>
  <si>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</si>
  <si>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</si>
  <si>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</si>
  <si>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</si>
  <si>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</si>
  <si>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</si>
  <si>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</si>
  <si>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</si>
  <si>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</si>
  <si>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</si>
  <si>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</si>
  <si>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</si>
  <si>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</si>
  <si>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</si>
  <si>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</si>
  <si>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</si>
  <si>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</si>
  <si>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</si>
  <si>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</si>
  <si>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</si>
  <si>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</si>
  <si>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</si>
  <si>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</si>
  <si>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</si>
  <si>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</si>
  <si>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</si>
  <si>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</si>
  <si>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</si>
  <si>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</si>
  <si>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</si>
  <si>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</si>
  <si>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</si>
  <si>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</si>
  <si>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</si>
  <si>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</si>
  <si>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</si>
  <si>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</si>
  <si>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</si>
  <si>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</si>
  <si>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</si>
  <si>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</si>
  <si>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</si>
  <si>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</si>
  <si>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</si>
  <si>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</si>
  <si>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</si>
  <si>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</si>
  <si>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</si>
  <si>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</si>
  <si>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</si>
  <si>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</si>
  <si>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</si>
  <si>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</si>
  <si>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</si>
  <si>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</si>
  <si>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</si>
  <si>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</si>
  <si>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</si>
  <si>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</si>
  <si>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</si>
  <si>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</si>
  <si>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</si>
  <si>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</si>
  <si>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</si>
  <si>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</si>
  <si>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</si>
  <si>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</si>
  <si>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</si>
  <si>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</si>
  <si>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</si>
  <si>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</si>
  <si>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</si>
  <si>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</si>
  <si>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</si>
  <si>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</si>
  <si>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</si>
  <si>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</si>
  <si>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</si>
  <si>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</si>
  <si>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</si>
  <si>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</si>
  <si>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</si>
  <si>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</si>
  <si>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</si>
  <si>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</si>
  <si>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</si>
  <si>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</si>
  <si>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</si>
  <si>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</si>
  <si>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</si>
  <si>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</si>
  <si>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</si>
  <si>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</si>
  <si>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</si>
  <si>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</si>
  <si>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</si>
  <si>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</si>
  <si>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</si>
  <si>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</si>
  <si>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</si>
  <si>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</si>
  <si>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</si>
  <si>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</si>
  <si>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</si>
  <si>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</si>
  <si>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</si>
  <si>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</si>
  <si>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</si>
  <si>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</si>
  <si>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</si>
  <si>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</si>
  <si>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</si>
  <si>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</si>
  <si>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</si>
  <si>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</si>
  <si>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</si>
  <si>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</si>
  <si>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</si>
  <si>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</si>
  <si>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</si>
  <si>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</si>
  <si>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</si>
  <si>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</si>
  <si>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</si>
  <si>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</si>
  <si>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</si>
  <si>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</si>
  <si>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</si>
  <si>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</si>
  <si>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</si>
  <si>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</si>
  <si>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</si>
  <si>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</si>
  <si>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</si>
  <si>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</si>
  <si>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</si>
  <si>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</si>
  <si>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</si>
  <si>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</si>
  <si>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</si>
  <si>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</si>
  <si>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</si>
  <si>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</si>
  <si>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</si>
  <si>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</si>
  <si>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</si>
  <si>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</si>
  <si>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</si>
  <si>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</si>
  <si>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</si>
  <si>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</si>
  <si>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</si>
  <si>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</si>
  <si>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</si>
  <si>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</si>
  <si>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</si>
  <si>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</si>
  <si>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</si>
  <si>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</si>
  <si>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</si>
  <si>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</si>
  <si>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</si>
  <si>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</si>
  <si>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</si>
  <si>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</si>
  <si>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</si>
  <si>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</si>
  <si>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</si>
  <si>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</si>
  <si>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</si>
  <si>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</si>
  <si>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</si>
  <si>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</si>
  <si>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</si>
  <si>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</si>
  <si>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</si>
  <si>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</si>
  <si>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</si>
  <si>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</si>
  <si>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</si>
  <si>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</si>
  <si>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</si>
  <si>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</si>
  <si>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</si>
  <si>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</si>
  <si>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</si>
  <si>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</si>
  <si>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</si>
  <si>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</si>
  <si>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</si>
  <si>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</si>
  <si>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</si>
  <si>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</si>
  <si>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</si>
  <si>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</si>
  <si>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</si>
  <si>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</si>
  <si>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</si>
  <si>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</si>
  <si>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</si>
  <si>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</si>
  <si>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</si>
  <si>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</si>
  <si>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</si>
  <si>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</si>
  <si>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</si>
  <si>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</si>
  <si>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</si>
  <si>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</si>
  <si>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</si>
  <si>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</si>
  <si>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</si>
  <si>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</si>
  <si>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</si>
  <si>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</si>
  <si>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</si>
  <si>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</si>
  <si>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</si>
  <si>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</si>
  <si>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</si>
  <si>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</si>
  <si>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</si>
  <si>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</si>
  <si>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</si>
  <si>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</si>
  <si>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</si>
  <si>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</si>
  <si>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</si>
  <si>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</si>
  <si>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</si>
  <si>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</si>
  <si>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</si>
  <si>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</si>
  <si>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</si>
  <si>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</si>
  <si>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</si>
  <si>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</si>
  <si>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</si>
  <si>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</si>
  <si>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</si>
  <si>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</si>
  <si>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</si>
  <si>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</si>
  <si>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</si>
  <si>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</si>
  <si>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</si>
  <si>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</si>
  <si>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</si>
  <si>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</si>
  <si>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</si>
  <si>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</si>
  <si>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</si>
  <si>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</si>
  <si>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</si>
  <si>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</si>
  <si>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</si>
  <si>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</si>
  <si>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</si>
  <si>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</si>
  <si>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</si>
  <si>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</si>
  <si>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</si>
  <si>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</si>
  <si>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</si>
  <si>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</si>
  <si>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</si>
  <si>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</si>
  <si>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</si>
  <si>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</si>
  <si>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</si>
  <si>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</si>
  <si>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</si>
  <si>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</si>
  <si>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</si>
  <si>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</si>
  <si>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</si>
  <si>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</si>
  <si>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</si>
  <si>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</si>
  <si>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</si>
  <si>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</si>
  <si>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</si>
  <si>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</si>
  <si>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</si>
  <si>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</si>
  <si>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</si>
  <si>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</si>
  <si>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</si>
  <si>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</si>
  <si>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</si>
  <si>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</si>
  <si>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</si>
  <si>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</si>
  <si>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</si>
  <si>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</si>
  <si>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</si>
  <si>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</si>
  <si>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</si>
  <si>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</si>
  <si>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</si>
  <si>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</si>
  <si>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</si>
  <si>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</si>
  <si>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</si>
  <si>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</si>
  <si>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</si>
  <si>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</si>
  <si>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</si>
  <si>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</si>
  <si>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</si>
  <si>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</si>
  <si>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</si>
  <si>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</si>
  <si>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</si>
  <si>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</si>
  <si>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</si>
  <si>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</si>
  <si>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</si>
  <si>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</si>
  <si>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</si>
  <si>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</si>
  <si>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</si>
  <si>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</si>
  <si>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</si>
  <si>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</si>
  <si>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</si>
  <si>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</si>
  <si>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</si>
  <si>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</si>
  <si>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</si>
  <si>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</si>
  <si>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</si>
  <si>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</si>
  <si>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</si>
  <si>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</si>
  <si>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</si>
  <si>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</si>
  <si>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</si>
  <si>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</si>
  <si>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</si>
  <si>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</si>
  <si>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</si>
  <si>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</si>
  <si>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</si>
  <si>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</si>
  <si>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</si>
  <si>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</si>
  <si>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</si>
  <si>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</si>
  <si>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</si>
  <si>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</si>
  <si>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</si>
  <si>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</si>
  <si>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</si>
  <si>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</si>
  <si>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</si>
  <si>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</si>
  <si>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</si>
  <si>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</si>
  <si>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</si>
  <si>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</si>
  <si>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</si>
  <si>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</si>
  <si>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</si>
  <si>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</si>
  <si>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</si>
  <si>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</si>
  <si>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</si>
  <si>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</si>
  <si>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</si>
  <si>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</si>
  <si>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</si>
  <si>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</si>
  <si>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</si>
  <si>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</si>
  <si>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</si>
  <si>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</si>
  <si>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</si>
  <si>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</si>
  <si>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</si>
  <si>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</si>
  <si>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</si>
  <si>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</si>
  <si>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</si>
  <si>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</si>
  <si>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</si>
  <si>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</si>
  <si>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</si>
  <si>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</si>
  <si>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</si>
  <si>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</si>
  <si>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</si>
  <si>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</si>
  <si>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</si>
  <si>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</si>
  <si>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</si>
  <si>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</si>
  <si>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</si>
  <si>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</si>
  <si>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</si>
  <si>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</si>
  <si>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</si>
  <si>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</si>
  <si>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</si>
  <si>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</si>
  <si>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</si>
  <si>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</si>
  <si>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</si>
  <si>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</si>
  <si>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</si>
  <si>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</si>
  <si>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</si>
  <si>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</si>
  <si>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</si>
  <si>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</si>
  <si>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</si>
  <si>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</si>
  <si>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</si>
  <si>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</si>
  <si>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</si>
  <si>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</si>
  <si>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</si>
  <si>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</si>
  <si>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</si>
  <si>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</si>
  <si>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</si>
  <si>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</si>
  <si>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</si>
  <si>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</si>
  <si>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</si>
  <si>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</si>
  <si>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</si>
  <si>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</si>
  <si>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</si>
  <si>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</si>
  <si>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</si>
  <si>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</si>
  <si>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</si>
  <si>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</si>
  <si>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</si>
  <si>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</si>
  <si>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</si>
  <si>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</si>
  <si>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</si>
  <si>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</si>
  <si>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</si>
  <si>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</si>
  <si>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</si>
  <si>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</si>
  <si>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</si>
  <si>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</si>
  <si>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</si>
  <si>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</si>
  <si>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</si>
  <si>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</si>
  <si>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</si>
  <si>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</si>
  <si>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</si>
  <si>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</si>
  <si>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</si>
  <si>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</si>
  <si>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</si>
  <si>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</si>
  <si>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</si>
  <si>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</si>
  <si>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</si>
  <si>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</si>
  <si>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</si>
  <si>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</si>
  <si>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</si>
  <si>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</si>
  <si>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</si>
  <si>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</si>
  <si>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</si>
  <si>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</si>
  <si>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</si>
  <si>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</si>
  <si>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</si>
  <si>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</si>
  <si>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</si>
  <si>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</si>
  <si>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</si>
  <si>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</si>
  <si>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</si>
  <si>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</si>
  <si>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</si>
  <si>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</si>
  <si>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</si>
  <si>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</si>
  <si>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</si>
  <si>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</si>
  <si>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</si>
  <si>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</si>
  <si>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</si>
  <si>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</si>
  <si>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</si>
  <si>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</si>
  <si>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</si>
  <si>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</si>
  <si>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</si>
  <si>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</si>
  <si>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</si>
  <si>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</si>
  <si>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</si>
  <si>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</si>
  <si>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</si>
  <si>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</si>
  <si>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</si>
  <si>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</si>
  <si>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</si>
  <si>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</si>
  <si>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</si>
  <si>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</si>
  <si>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</si>
  <si>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</si>
  <si>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</si>
  <si>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</si>
  <si>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</si>
  <si>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</si>
  <si>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</si>
  <si>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</si>
  <si>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</si>
  <si>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</si>
  <si>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</si>
  <si>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</si>
  <si>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</si>
  <si>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</si>
  <si>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</si>
  <si>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</si>
  <si>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</si>
  <si>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</si>
  <si>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</si>
  <si>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</si>
  <si>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</si>
  <si>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</si>
  <si>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</si>
  <si>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</si>
  <si>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</si>
  <si>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</si>
  <si>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</si>
  <si>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</si>
  <si>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</si>
  <si>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</si>
  <si>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</si>
  <si>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</si>
  <si>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</si>
  <si>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</si>
  <si>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</si>
  <si>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</si>
  <si>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</si>
  <si>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</si>
  <si>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</si>
  <si>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</si>
  <si>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</si>
  <si>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</si>
  <si>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</si>
  <si>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</si>
  <si>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</si>
  <si>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</si>
  <si>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</si>
  <si>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</si>
  <si>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</si>
  <si>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</si>
  <si>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</si>
  <si>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</si>
  <si>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</si>
  <si>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</si>
  <si>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</si>
  <si>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</si>
  <si>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</si>
  <si>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</si>
  <si>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</si>
  <si>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</si>
  <si>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</si>
  <si>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</si>
  <si>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</si>
  <si>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</si>
  <si>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</si>
  <si>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</si>
  <si>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</si>
  <si>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</si>
  <si>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</si>
  <si>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</si>
  <si>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</si>
  <si>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</si>
  <si>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</si>
  <si>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</si>
  <si>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</si>
  <si>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</si>
  <si>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</si>
  <si>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</si>
  <si>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</si>
  <si>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</si>
  <si>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</si>
  <si>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</si>
  <si>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</si>
  <si>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</si>
  <si>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</si>
  <si>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</si>
  <si>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</si>
  <si>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</si>
  <si>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</si>
  <si>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</si>
  <si>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</si>
  <si>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</si>
  <si>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</si>
  <si>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</si>
  <si>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</si>
  <si>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</si>
  <si>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</si>
  <si>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</si>
  <si>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</si>
  <si>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</si>
  <si>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</si>
  <si>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</si>
  <si>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</si>
  <si>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</si>
  <si>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</si>
  <si>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</si>
  <si>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</si>
  <si>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</si>
  <si>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</si>
  <si>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</si>
  <si>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</si>
  <si>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</si>
  <si>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</si>
  <si>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</si>
  <si>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</si>
  <si>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</si>
  <si>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</si>
  <si>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</si>
  <si>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</si>
  <si>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</si>
  <si>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</si>
  <si>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</si>
  <si>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</si>
  <si>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</si>
  <si>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</si>
  <si>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</si>
  <si>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</si>
  <si>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</si>
  <si>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</si>
  <si>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</si>
  <si>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</si>
  <si>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</si>
  <si>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</si>
  <si>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</si>
  <si>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</si>
  <si>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</si>
  <si>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</si>
  <si>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</si>
  <si>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</si>
  <si>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</si>
  <si>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</si>
  <si>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</si>
  <si>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</si>
  <si>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</si>
  <si>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</si>
  <si>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</si>
  <si>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</si>
  <si>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</si>
  <si>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</si>
  <si>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</si>
  <si>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</si>
  <si>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</si>
  <si>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</si>
  <si>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</si>
  <si>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</si>
  <si>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</si>
  <si>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</si>
  <si>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</si>
  <si>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</si>
  <si>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</si>
  <si>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</si>
  <si>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</si>
  <si>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</si>
  <si>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</si>
  <si>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</si>
  <si>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</si>
  <si>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</si>
  <si>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</si>
  <si>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</si>
  <si>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</si>
  <si>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</si>
  <si>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</si>
  <si>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</si>
  <si>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</si>
  <si>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</si>
  <si>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</si>
  <si>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</si>
  <si>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</si>
  <si>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</si>
  <si>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</si>
  <si>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</si>
  <si>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</si>
  <si>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</si>
  <si>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</si>
  <si>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</si>
  <si>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</si>
  <si>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</si>
  <si>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</si>
  <si>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</si>
  <si>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</si>
  <si>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</si>
  <si>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</si>
  <si>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</si>
  <si>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</si>
  <si>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</si>
  <si>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</si>
  <si>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</si>
  <si>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</si>
  <si>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</si>
  <si>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</si>
  <si>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</si>
  <si>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</si>
  <si>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</si>
  <si>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</si>
  <si>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</si>
  <si>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</si>
  <si>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</si>
  <si>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</si>
  <si>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</si>
  <si>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</si>
  <si>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</si>
  <si>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</si>
  <si>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</si>
  <si>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</si>
  <si>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</si>
  <si>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</si>
  <si>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</si>
  <si>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</si>
  <si>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</si>
  <si>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</si>
  <si>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</si>
  <si>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</si>
  <si>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</si>
  <si>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</si>
  <si>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</si>
  <si>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</si>
  <si>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</si>
  <si>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</si>
  <si>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</si>
  <si>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</si>
  <si>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</si>
  <si>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</si>
  <si>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</si>
  <si>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</si>
  <si>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</si>
  <si>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</si>
  <si>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</si>
  <si>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</si>
  <si>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</si>
  <si>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</si>
  <si>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</si>
  <si>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</si>
  <si>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</si>
  <si>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</si>
  <si>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</si>
  <si>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</si>
  <si>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</si>
  <si>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</si>
  <si>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</si>
  <si>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</si>
  <si>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</si>
  <si>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</si>
  <si>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</si>
  <si>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</si>
  <si>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</si>
  <si>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</si>
  <si>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</si>
  <si>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</si>
  <si>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</si>
  <si>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</si>
  <si>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</si>
  <si>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</si>
  <si>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</si>
  <si>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</si>
  <si>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</si>
  <si>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</si>
  <si>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</si>
  <si>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</si>
  <si>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</si>
  <si>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</si>
  <si>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</si>
  <si>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</si>
  <si>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</si>
  <si>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</si>
  <si>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</si>
  <si>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</si>
  <si>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</si>
  <si>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</si>
  <si>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</si>
  <si>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</si>
  <si>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</si>
  <si>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</si>
  <si>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</si>
  <si>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</si>
  <si>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</si>
  <si>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</si>
  <si>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</si>
  <si>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</si>
  <si>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</si>
  <si>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</si>
  <si>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</si>
  <si>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</si>
  <si>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</si>
  <si>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</si>
  <si>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</si>
  <si>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</si>
  <si>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</si>
  <si>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</si>
  <si>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</si>
  <si>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</si>
  <si>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</si>
  <si>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</si>
  <si>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</si>
  <si>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</si>
  <si>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</si>
  <si>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</si>
  <si>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</si>
  <si>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</si>
  <si>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</si>
  <si>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</si>
  <si>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</si>
  <si>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</si>
  <si>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</si>
  <si>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</si>
  <si>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</si>
  <si>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</si>
  <si>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</si>
  <si>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</si>
  <si>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</si>
  <si>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</si>
  <si>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</si>
  <si>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</si>
  <si>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</si>
  <si>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</si>
  <si>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</si>
  <si>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</si>
  <si>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</si>
  <si>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</si>
  <si>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</si>
  <si>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</si>
  <si>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</si>
  <si>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</si>
  <si>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</si>
  <si>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</si>
  <si>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</si>
  <si>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</si>
  <si>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</si>
  <si>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</si>
  <si>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</si>
  <si>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</si>
  <si>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</si>
  <si>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</si>
  <si>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</si>
  <si>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</si>
  <si>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</si>
  <si>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</si>
  <si>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</si>
  <si>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</si>
  <si>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</si>
  <si>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</si>
  <si>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</si>
  <si>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</si>
  <si>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</si>
  <si>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</si>
  <si>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</si>
  <si>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</si>
  <si>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</si>
  <si>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</si>
  <si>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</si>
  <si>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</si>
  <si>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</si>
  <si>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</si>
  <si>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</si>
  <si>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</si>
  <si>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</si>
  <si>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</si>
  <si>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</si>
  <si>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</si>
  <si>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</si>
  <si>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</si>
  <si>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</si>
  <si>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</si>
  <si>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</si>
  <si>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</si>
  <si>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</si>
  <si>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</si>
  <si>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</si>
  <si>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</si>
  <si>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</si>
  <si>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</si>
  <si>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</si>
  <si>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</si>
  <si>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</si>
  <si>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</si>
  <si>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</si>
  <si>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</si>
  <si>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</si>
  <si>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</si>
  <si>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</si>
  <si>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</si>
  <si>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</si>
  <si>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</si>
  <si>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</si>
  <si>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</si>
  <si>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</si>
  <si>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</si>
  <si>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</si>
  <si>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</si>
  <si>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</si>
  <si>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</si>
  <si>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</si>
  <si>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</si>
  <si>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</si>
  <si>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</si>
  <si>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</si>
  <si>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</si>
  <si>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</si>
  <si>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</si>
  <si>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</si>
  <si>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</si>
  <si>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</si>
  <si>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</si>
  <si>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</si>
  <si>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</si>
  <si>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</si>
  <si>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</si>
  <si>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</si>
  <si>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</si>
  <si>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</si>
  <si>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</si>
  <si>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</si>
  <si>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</si>
  <si>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</si>
  <si>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</si>
  <si>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</si>
  <si>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</si>
  <si>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</si>
  <si>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</si>
  <si>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</si>
  <si>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</si>
  <si>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</si>
  <si>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</si>
  <si>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</si>
  <si>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</si>
  <si>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</si>
  <si>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</si>
  <si>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</si>
  <si>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</si>
  <si>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</si>
  <si>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</si>
  <si>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</si>
  <si>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</si>
  <si>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</si>
  <si>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</si>
  <si>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</si>
  <si>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</si>
  <si>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</si>
  <si>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</si>
  <si>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</si>
  <si>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</si>
  <si>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</si>
  <si>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</si>
  <si>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</si>
  <si>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</si>
  <si>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</si>
  <si>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</si>
  <si>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</si>
  <si>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</si>
  <si>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</si>
  <si>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</si>
  <si>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</si>
  <si>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</si>
  <si>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</si>
  <si>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</si>
  <si>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</si>
  <si>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</si>
  <si>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</si>
  <si>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</si>
  <si>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</si>
  <si>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</si>
  <si>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</si>
  <si>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</si>
  <si>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</si>
  <si>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</si>
  <si>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</si>
  <si>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</si>
  <si>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</si>
  <si>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</si>
  <si>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</si>
  <si>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</si>
  <si>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</si>
  <si>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</si>
  <si>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</si>
  <si>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</si>
  <si>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</si>
  <si>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</si>
  <si>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</si>
  <si>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</si>
  <si>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</si>
  <si>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</si>
  <si>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</si>
  <si>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</si>
  <si>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</si>
  <si>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</si>
  <si>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</si>
  <si>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</si>
  <si>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</si>
  <si>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</si>
  <si>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</si>
  <si>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</si>
  <si>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</si>
  <si>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</si>
  <si>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</si>
  <si>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</si>
  <si>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</si>
  <si>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</si>
  <si>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</si>
  <si>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</si>
  <si>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</si>
  <si>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</si>
  <si>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</si>
  <si>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</si>
  <si>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</si>
  <si>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</si>
  <si>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</si>
  <si>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</si>
  <si>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</si>
  <si>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</si>
  <si>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</si>
  <si>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</si>
  <si>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</si>
  <si>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</si>
  <si>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</si>
  <si>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</si>
  <si>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</si>
  <si>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</si>
  <si>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</si>
  <si>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</si>
  <si>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</si>
  <si>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</si>
  <si>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</si>
  <si>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</si>
  <si>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</si>
  <si>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</si>
  <si>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</si>
  <si>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</si>
  <si>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</si>
  <si>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</si>
  <si>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</si>
  <si>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</si>
  <si>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</si>
  <si>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</si>
  <si>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</si>
  <si>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</si>
  <si>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</si>
  <si>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</si>
  <si>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</si>
  <si>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</si>
  <si>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</si>
  <si>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</si>
  <si>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</si>
  <si>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</si>
  <si>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</si>
  <si>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</si>
  <si>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</si>
  <si>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</si>
  <si>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</si>
  <si>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</si>
  <si>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</si>
  <si>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</si>
  <si>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</si>
  <si>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</si>
  <si>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</si>
  <si>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</si>
  <si>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</si>
  <si>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</si>
  <si>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</si>
  <si>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</si>
  <si>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</si>
  <si>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</si>
  <si>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</si>
  <si>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</si>
  <si>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</si>
  <si>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</si>
  <si>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</si>
  <si>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</si>
  <si>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</si>
  <si>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</si>
  <si>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</si>
  <si>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</si>
  <si>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</si>
  <si>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</si>
  <si>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</si>
  <si>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</si>
  <si>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</si>
  <si>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</si>
  <si>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</si>
  <si>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</si>
  <si>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</si>
  <si>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</si>
  <si>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</si>
  <si>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</si>
  <si>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</si>
  <si>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</si>
  <si>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</si>
  <si>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</si>
  <si>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</si>
  <si>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</si>
  <si>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</si>
  <si>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</si>
  <si>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</si>
  <si>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</si>
  <si>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</si>
  <si>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</si>
  <si>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</si>
  <si>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</si>
  <si>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</si>
  <si>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</si>
  <si>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</si>
  <si>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</si>
  <si>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</si>
  <si>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</si>
  <si>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</si>
  <si>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</si>
  <si>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</si>
  <si>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</si>
  <si>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</si>
  <si>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</si>
  <si>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</si>
  <si>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</si>
  <si>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</si>
  <si>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</si>
  <si>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</si>
  <si>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</si>
  <si>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</si>
  <si>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</si>
  <si>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</si>
  <si>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</si>
  <si>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</si>
  <si>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</si>
  <si>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</si>
  <si>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</si>
  <si>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</si>
  <si>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</si>
  <si>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</si>
  <si>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</si>
  <si>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</si>
  <si>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</si>
  <si>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</si>
  <si>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</si>
  <si>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</si>
  <si>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</si>
  <si>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</si>
  <si>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</si>
  <si>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</si>
  <si>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</si>
  <si>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</si>
  <si>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</si>
  <si>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</si>
  <si>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</si>
  <si>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</si>
  <si>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</si>
  <si>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</si>
  <si>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</si>
  <si>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</si>
  <si>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</si>
  <si>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</si>
  <si>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</si>
  <si>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</si>
  <si>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</si>
  <si>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</si>
  <si>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</si>
  <si>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</si>
  <si>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</si>
  <si>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</si>
  <si>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</si>
  <si>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</si>
  <si>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</si>
  <si>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</si>
  <si>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</si>
  <si>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</si>
  <si>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</si>
  <si>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</si>
  <si>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</si>
  <si>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</si>
  <si>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</si>
  <si>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</si>
  <si>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</si>
  <si>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</si>
  <si>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</si>
  <si>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</si>
  <si>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</si>
  <si>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</si>
  <si>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</si>
  <si>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</si>
  <si>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</si>
  <si>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</si>
  <si>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</si>
  <si>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</si>
  <si>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</si>
  <si>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</si>
  <si>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</si>
  <si>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</si>
  <si>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</si>
  <si>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</si>
  <si>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</si>
  <si>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</si>
  <si>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</si>
  <si>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</si>
  <si>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</si>
  <si>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</si>
  <si>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</si>
  <si>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</si>
  <si>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</si>
  <si>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</si>
  <si>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</si>
  <si>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</si>
  <si>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</si>
  <si>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</si>
  <si>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</si>
  <si>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</si>
  <si>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</si>
  <si>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</si>
  <si>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</si>
  <si>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</si>
  <si>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</si>
  <si>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</si>
  <si>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</si>
  <si>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</si>
  <si>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</si>
  <si>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</si>
  <si>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</si>
  <si>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</si>
  <si>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</si>
  <si>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</si>
  <si>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</si>
  <si>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</si>
  <si>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</si>
  <si>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</si>
  <si>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</si>
  <si>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</si>
  <si>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</si>
  <si>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</si>
  <si>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</si>
  <si>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</si>
  <si>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</si>
  <si>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</si>
  <si>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</si>
  <si>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</si>
  <si>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</si>
  <si>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</si>
  <si>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</si>
  <si>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</si>
  <si>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</si>
  <si>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</si>
  <si>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</si>
  <si>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</si>
  <si>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</si>
  <si>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</si>
  <si>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</si>
  <si>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</si>
  <si>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</si>
  <si>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</si>
  <si>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</si>
  <si>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</si>
  <si>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</si>
  <si>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</si>
  <si>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</si>
  <si>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</si>
  <si>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</si>
  <si>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</si>
  <si>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</si>
  <si>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</si>
  <si>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</si>
  <si>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</si>
  <si>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</si>
  <si>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</si>
  <si>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</si>
  <si>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</si>
  <si>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</si>
  <si>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</si>
  <si>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</si>
  <si>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</si>
  <si>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</si>
  <si>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</si>
  <si>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</si>
  <si>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</si>
  <si>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</si>
  <si>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</si>
  <si>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</si>
  <si>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</si>
  <si>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</si>
  <si>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</si>
  <si>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</si>
  <si>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</si>
  <si>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</si>
  <si>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</si>
  <si>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</si>
  <si>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</si>
  <si>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</si>
  <si>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</si>
  <si>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</si>
  <si>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</si>
  <si>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</si>
  <si>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</si>
  <si>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</si>
  <si>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</si>
  <si>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</si>
  <si>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</si>
  <si>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</si>
  <si>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</si>
  <si>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</si>
  <si>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</si>
  <si>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</si>
  <si>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</si>
  <si>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</si>
  <si>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</si>
  <si>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</si>
  <si>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</si>
  <si>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</si>
  <si>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</si>
  <si>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</si>
  <si>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</si>
  <si>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</si>
  <si>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</si>
  <si>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</si>
  <si>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</si>
  <si>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</si>
  <si>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</si>
  <si>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</si>
  <si>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</si>
  <si>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</si>
  <si>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</si>
  <si>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</si>
  <si>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</si>
  <si>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</si>
  <si>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</si>
  <si>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</si>
  <si>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</si>
  <si>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</si>
  <si>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</si>
  <si>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</si>
  <si>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</si>
  <si>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</si>
  <si>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</si>
  <si>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</si>
  <si>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</si>
  <si>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</si>
  <si>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</si>
  <si>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</si>
  <si>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</si>
  <si>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</si>
  <si>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</si>
  <si>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</si>
  <si>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</si>
  <si>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</si>
  <si>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</si>
  <si>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</si>
  <si>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</si>
  <si>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</si>
  <si>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</si>
  <si>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</si>
  <si>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</si>
  <si>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</si>
  <si>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</si>
  <si>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</si>
  <si>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</si>
  <si>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</si>
  <si>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</si>
  <si>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</si>
  <si>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</si>
  <si>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</si>
  <si>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</si>
  <si>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</si>
  <si>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</si>
  <si>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</si>
  <si>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</si>
  <si>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</si>
  <si>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</si>
  <si>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</si>
  <si>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</si>
  <si>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</si>
  <si>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</si>
  <si>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</si>
  <si>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</si>
  <si>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</si>
  <si>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</si>
  <si>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</si>
  <si>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</si>
  <si>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</si>
  <si>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</si>
  <si>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</si>
  <si>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</si>
  <si>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</si>
  <si>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</si>
  <si>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</si>
  <si>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</si>
  <si>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</si>
  <si>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</si>
  <si>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</si>
  <si>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</si>
  <si>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</si>
  <si>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</si>
  <si>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</si>
  <si>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</si>
  <si>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</si>
  <si>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</si>
  <si>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</si>
  <si>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</si>
  <si>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</si>
  <si>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</si>
  <si>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</si>
  <si>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</si>
  <si>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</si>
  <si>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</si>
  <si>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</si>
  <si>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</si>
  <si>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</si>
  <si>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</si>
  <si>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</si>
  <si>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</si>
  <si>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</si>
  <si>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</si>
  <si>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</si>
  <si>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</si>
  <si>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</si>
  <si>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</si>
  <si>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</si>
  <si>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</si>
  <si>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</si>
  <si>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</si>
  <si>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</si>
  <si>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</si>
  <si>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</si>
  <si>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</si>
  <si>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</si>
  <si>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</si>
  <si>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</si>
  <si>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</si>
  <si>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</si>
  <si>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</si>
  <si>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</si>
  <si>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</si>
  <si>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</si>
  <si>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</si>
  <si>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</si>
  <si>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</si>
  <si>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</si>
  <si>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</si>
  <si>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</si>
  <si>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</si>
  <si>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</si>
  <si>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</si>
  <si>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</si>
  <si>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</si>
  <si>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</si>
  <si>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</si>
  <si>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</si>
  <si>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</si>
  <si>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</si>
  <si>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</si>
  <si>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</si>
  <si>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</si>
  <si>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</si>
  <si>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</si>
  <si>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</si>
  <si>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</si>
  <si>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</si>
  <si>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</si>
  <si>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</si>
  <si>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</si>
  <si>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</si>
  <si>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</si>
  <si>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</si>
  <si>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</si>
  <si>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</si>
  <si>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</si>
  <si>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</si>
  <si>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</si>
  <si>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</si>
  <si>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</si>
  <si>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</si>
  <si>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</si>
  <si>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</si>
  <si>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</si>
  <si>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</si>
  <si>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</si>
  <si>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</si>
  <si>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</si>
  <si>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</si>
  <si>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</si>
  <si>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</si>
  <si>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</si>
  <si>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</si>
  <si>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</si>
  <si>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</si>
  <si>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</si>
  <si>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</si>
  <si>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</si>
  <si>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</si>
  <si>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</si>
  <si>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</si>
  <si>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</si>
  <si>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</si>
  <si>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</si>
  <si>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</si>
  <si>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</si>
  <si>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</si>
  <si>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</si>
  <si>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</si>
  <si>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</si>
  <si>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</si>
  <si>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</si>
  <si>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</si>
  <si>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</si>
  <si>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</si>
  <si>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</si>
  <si>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</si>
  <si>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</si>
  <si>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</si>
  <si>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</si>
  <si>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</si>
  <si>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</si>
  <si>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</si>
  <si>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</si>
  <si>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</si>
  <si>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</si>
  <si>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</si>
  <si>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</si>
  <si>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</si>
  <si>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</si>
  <si>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</si>
  <si>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</si>
  <si>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</si>
  <si>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</si>
  <si>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</si>
  <si>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</si>
  <si>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</si>
  <si>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</si>
  <si>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</si>
  <si>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</si>
  <si>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</si>
  <si>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</si>
  <si>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</si>
  <si>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</si>
  <si>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</si>
  <si>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</si>
  <si>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</si>
  <si>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</si>
  <si>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</si>
  <si>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</si>
  <si>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</si>
  <si>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</si>
  <si>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</si>
  <si>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</si>
  <si>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</si>
  <si>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</si>
  <si>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</si>
  <si>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</si>
  <si>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</si>
  <si>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</si>
  <si>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</si>
  <si>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</si>
  <si>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</si>
  <si>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</si>
  <si>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</si>
  <si>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</si>
  <si>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</si>
  <si>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</si>
  <si>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</si>
  <si>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</si>
  <si>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</si>
  <si>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</si>
  <si>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</si>
  <si>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</si>
  <si>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</si>
  <si>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</si>
  <si>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</si>
  <si>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</si>
  <si>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</si>
  <si>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</si>
  <si>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</si>
  <si>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</si>
  <si>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</si>
  <si>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</si>
  <si>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</si>
  <si>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</si>
  <si>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</si>
  <si>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</si>
  <si>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</si>
  <si>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</si>
  <si>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</si>
  <si>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</si>
  <si>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</si>
  <si>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</si>
  <si>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</si>
  <si>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</si>
  <si>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</si>
  <si>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</si>
  <si>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</si>
  <si>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</si>
  <si>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</si>
  <si>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</si>
  <si>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</si>
  <si>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</si>
  <si>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</si>
  <si>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</si>
  <si>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</si>
  <si>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</si>
  <si>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</si>
  <si>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</si>
  <si>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</si>
  <si>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</si>
  <si>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</si>
  <si>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</si>
  <si>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</si>
  <si>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</si>
  <si>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</si>
  <si>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</si>
  <si>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</si>
  <si>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</si>
  <si>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</si>
  <si>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</si>
  <si>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</si>
  <si>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</si>
  <si>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</si>
  <si>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</si>
  <si>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</si>
  <si>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</si>
  <si>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</si>
  <si>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</si>
  <si>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</si>
  <si>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</si>
  <si>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</si>
  <si>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</si>
  <si>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</si>
  <si>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</si>
  <si>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</si>
  <si>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</si>
  <si>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</si>
  <si>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</si>
  <si>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</si>
  <si>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</si>
  <si>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</si>
  <si>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</si>
  <si>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</si>
  <si>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</si>
  <si>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</si>
  <si>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</si>
  <si>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</si>
  <si>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</si>
  <si>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</si>
  <si>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</si>
  <si>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</si>
  <si>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</si>
  <si>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</si>
  <si>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</si>
  <si>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</si>
  <si>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</si>
  <si>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</si>
  <si>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</si>
  <si>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</si>
  <si>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</si>
  <si>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</si>
  <si>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</si>
  <si>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</si>
  <si>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</si>
  <si>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</si>
  <si>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</si>
  <si>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</si>
  <si>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</si>
  <si>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</si>
  <si>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</si>
  <si>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</si>
  <si>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</si>
  <si>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</si>
  <si>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</si>
  <si>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</si>
  <si>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</si>
  <si>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</si>
  <si>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</si>
  <si>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</si>
  <si>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</si>
  <si>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</si>
  <si>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</si>
  <si>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</si>
  <si>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</si>
  <si>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</si>
  <si>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</si>
  <si>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</si>
  <si>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</si>
  <si>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</si>
  <si>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</si>
  <si>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</si>
  <si>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</si>
  <si>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</si>
  <si>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</si>
  <si>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</si>
  <si>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</si>
  <si>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</si>
  <si>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</si>
  <si>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</si>
  <si>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</si>
  <si>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</si>
  <si>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</si>
  <si>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</si>
  <si>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</si>
  <si>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</si>
  <si>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</si>
  <si>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</si>
  <si>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</si>
  <si>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</si>
  <si>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</si>
  <si>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</si>
  <si>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</si>
  <si>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</si>
  <si>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</si>
  <si>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</si>
  <si>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</si>
  <si>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</si>
  <si>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</si>
  <si>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</si>
  <si>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</si>
  <si>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</si>
  <si>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</si>
  <si>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</si>
  <si>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</si>
  <si>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</si>
  <si>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</si>
  <si>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</si>
  <si>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</si>
  <si>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</si>
  <si>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</si>
  <si>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</si>
  <si>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</si>
  <si>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</si>
  <si>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</si>
  <si>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</si>
  <si>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</si>
  <si>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</si>
  <si>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</si>
  <si>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</si>
  <si>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</si>
  <si>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</si>
  <si>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</si>
  <si>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</si>
  <si>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</si>
  <si>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</si>
  <si>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</si>
  <si>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</si>
  <si>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</si>
  <si>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</si>
  <si>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</si>
  <si>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</si>
  <si>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</si>
  <si>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</si>
  <si>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</si>
  <si>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</si>
  <si>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</si>
  <si>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</si>
  <si>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</si>
  <si>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</si>
  <si>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</si>
  <si>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</si>
  <si>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</si>
  <si>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</si>
  <si>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</si>
  <si>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</si>
  <si>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</si>
  <si>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</si>
  <si>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</si>
  <si>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</si>
  <si>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</si>
  <si>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</si>
  <si>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</si>
  <si>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</si>
  <si>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</si>
  <si>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</si>
  <si>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</si>
  <si>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</si>
  <si>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</si>
  <si>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</si>
  <si>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</si>
  <si>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</si>
  <si>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</si>
  <si>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</si>
  <si>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</si>
  <si>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</si>
  <si>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</si>
  <si>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</si>
  <si>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</si>
  <si>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</si>
  <si>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</si>
  <si>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</si>
  <si>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</si>
  <si>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</si>
  <si>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</si>
  <si>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</si>
  <si>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</si>
  <si>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</si>
  <si>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</si>
  <si>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</si>
  <si>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</si>
  <si>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</si>
  <si>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</si>
  <si>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</si>
  <si>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</si>
  <si>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</si>
  <si>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</si>
  <si>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</si>
  <si>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</si>
  <si>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</si>
  <si>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</si>
  <si>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</si>
  <si>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</si>
  <si>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</si>
  <si>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</si>
  <si>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</si>
  <si>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</si>
  <si>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</si>
  <si>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</si>
  <si>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</si>
  <si>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</si>
  <si>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</si>
  <si>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</si>
  <si>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</si>
  <si>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</si>
  <si>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</si>
  <si>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</si>
  <si>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</si>
  <si>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</si>
  <si>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</si>
  <si>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</si>
  <si>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</si>
  <si>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</si>
  <si>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</si>
  <si>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</si>
  <si>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</si>
  <si>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</si>
  <si>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</si>
  <si>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</si>
  <si>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</si>
  <si>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</si>
  <si>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</si>
  <si>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</si>
  <si>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</si>
  <si>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</si>
  <si>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</si>
  <si>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</si>
  <si>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</si>
  <si>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</si>
  <si>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</si>
  <si>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</si>
  <si>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</si>
  <si>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</si>
  <si>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</si>
  <si>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</si>
  <si>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</si>
  <si>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</si>
  <si>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</si>
  <si>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</si>
  <si>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</si>
  <si>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</si>
  <si>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</si>
  <si>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</si>
  <si>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</si>
  <si>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</si>
  <si>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</si>
  <si>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</si>
  <si>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</si>
  <si>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</si>
  <si>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</si>
  <si>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</si>
  <si>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</si>
  <si>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</si>
  <si>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</si>
  <si>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</si>
  <si>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</si>
  <si>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</si>
  <si>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</si>
  <si>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</si>
  <si>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</si>
  <si>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</si>
  <si>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</si>
  <si>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</si>
  <si>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</si>
  <si>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</si>
  <si>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</si>
  <si>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</si>
  <si>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</si>
  <si>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</si>
  <si>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</si>
  <si>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</si>
  <si>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</si>
  <si>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</si>
  <si>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</si>
  <si>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</si>
  <si>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</si>
  <si>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</si>
  <si>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</si>
  <si>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</si>
  <si>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</si>
  <si>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</si>
  <si>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</si>
  <si>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</si>
  <si>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</si>
  <si>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</si>
  <si>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</si>
  <si>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</si>
  <si>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</si>
  <si>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</si>
  <si>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</si>
  <si>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</si>
  <si>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</si>
  <si>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</si>
  <si>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</si>
  <si>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</si>
  <si>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</si>
  <si>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</si>
  <si>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</si>
  <si>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</si>
  <si>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</si>
  <si>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</si>
  <si>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</si>
  <si>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</si>
  <si>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</si>
  <si>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</si>
  <si>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</si>
  <si>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</si>
  <si>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</si>
  <si>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</si>
  <si>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</si>
  <si>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</si>
  <si>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</si>
  <si>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</si>
  <si>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</si>
  <si>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</si>
  <si>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</si>
  <si>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</si>
  <si>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</si>
  <si>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</si>
  <si>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</si>
  <si>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</si>
  <si>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</si>
  <si>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</si>
  <si>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</si>
  <si>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</si>
  <si>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</si>
  <si>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</si>
  <si>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</si>
  <si>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</si>
  <si>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</si>
  <si>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</si>
  <si>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</si>
  <si>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</si>
  <si>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</si>
  <si>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</si>
  <si>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</si>
  <si>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</si>
  <si>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</si>
  <si>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</si>
  <si>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</si>
  <si>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</si>
  <si>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</si>
  <si>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</si>
  <si>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</si>
  <si>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</si>
  <si>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</si>
  <si>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</si>
  <si>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</si>
  <si>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</si>
  <si>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</si>
  <si>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</si>
  <si>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</si>
  <si>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</si>
  <si>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</si>
  <si>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</si>
  <si>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</si>
  <si>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</si>
  <si>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</si>
  <si>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</si>
  <si>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</si>
  <si>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</si>
  <si>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</si>
  <si>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</si>
  <si>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</si>
  <si>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</si>
  <si>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</si>
  <si>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</si>
  <si>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</si>
  <si>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</si>
  <si>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</si>
  <si>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</si>
  <si>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</si>
  <si>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</si>
  <si>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</si>
  <si>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</si>
  <si>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</si>
  <si>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</si>
  <si>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</si>
  <si>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</si>
  <si>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</si>
  <si>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</si>
  <si>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</si>
  <si>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</si>
  <si>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</si>
  <si>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</si>
  <si>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</si>
  <si>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</si>
  <si>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</si>
  <si>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</si>
  <si>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</si>
  <si>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</si>
  <si>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</si>
  <si>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</si>
  <si>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</si>
  <si>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</si>
  <si>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</si>
  <si>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</si>
  <si>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</si>
  <si>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</si>
  <si>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</si>
  <si>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</si>
  <si>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</si>
  <si>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</si>
  <si>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</si>
  <si>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</si>
  <si>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</si>
  <si>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</si>
  <si>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</si>
  <si>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</si>
  <si>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</si>
  <si>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</si>
  <si>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</si>
  <si>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</si>
  <si>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</si>
  <si>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</si>
  <si>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</si>
  <si>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</si>
  <si>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</si>
  <si>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</si>
  <si>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</si>
  <si>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</si>
  <si>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</si>
  <si>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</si>
  <si>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</si>
  <si>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</si>
  <si>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</si>
  <si>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</si>
  <si>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</si>
  <si>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</si>
  <si>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</si>
  <si>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</si>
  <si>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</si>
  <si>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</si>
  <si>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</si>
  <si>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</si>
  <si>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</si>
  <si>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</si>
  <si>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</si>
  <si>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</si>
  <si>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</si>
  <si>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</si>
  <si>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</si>
  <si>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</si>
  <si>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</si>
  <si>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</si>
  <si>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</si>
  <si>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</si>
  <si>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</si>
  <si>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</si>
  <si>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</si>
  <si>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</si>
  <si>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</si>
  <si>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</si>
  <si>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</si>
  <si>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</si>
  <si>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</si>
  <si>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</si>
  <si>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</si>
  <si>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</si>
  <si>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</si>
  <si>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</si>
  <si>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</si>
  <si>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</si>
  <si>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</si>
  <si>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</si>
  <si>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</si>
  <si>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</si>
  <si>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</si>
  <si>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</si>
  <si>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</si>
  <si>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</si>
  <si>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</si>
  <si>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</si>
  <si>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</si>
  <si>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</si>
  <si>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</si>
  <si>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</si>
  <si>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</si>
  <si>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</si>
  <si>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</si>
  <si>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</si>
  <si>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</si>
  <si>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</si>
  <si>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</si>
  <si>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</si>
  <si>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</si>
  <si>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</si>
  <si>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</si>
  <si>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</si>
  <si>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</si>
  <si>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</si>
  <si>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</si>
  <si>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</si>
  <si>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</si>
  <si>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</si>
  <si>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</si>
  <si>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</si>
  <si>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</si>
  <si>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</si>
  <si>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</si>
  <si>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</si>
  <si>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</si>
  <si>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</si>
  <si>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</si>
  <si>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</si>
  <si>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</si>
  <si>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</si>
  <si>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</si>
  <si>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</si>
  <si>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</si>
  <si>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</si>
  <si>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</si>
  <si>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</si>
  <si>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</si>
  <si>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</si>
  <si>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</si>
  <si>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</si>
  <si>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</si>
  <si>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</si>
  <si>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</si>
  <si>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</si>
  <si>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</si>
  <si>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</si>
  <si>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</si>
  <si>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</si>
  <si>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</si>
  <si>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</si>
  <si>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</si>
  <si>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</si>
  <si>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</si>
  <si>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</si>
  <si>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</si>
  <si>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</si>
  <si>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</si>
  <si>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</si>
  <si>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</si>
  <si>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</si>
  <si>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</si>
  <si>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</si>
  <si>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</si>
  <si>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</si>
  <si>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</si>
  <si>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</si>
  <si>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</si>
  <si>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</si>
  <si>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</si>
  <si>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</si>
  <si>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</si>
  <si>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</si>
  <si>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</si>
  <si>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</si>
  <si>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</si>
  <si>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</si>
  <si>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</si>
  <si>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</si>
  <si>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</si>
  <si>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</si>
  <si>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</si>
  <si>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</si>
  <si>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</si>
  <si>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</si>
  <si>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</si>
  <si>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</si>
  <si>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</si>
  <si>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</si>
  <si>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</si>
  <si>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</si>
  <si>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</si>
  <si>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</si>
  <si>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</si>
  <si>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</si>
  <si>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</si>
  <si>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</si>
  <si>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</si>
  <si>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</si>
  <si>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</si>
  <si>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</si>
  <si>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</si>
  <si>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</si>
  <si>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</si>
  <si>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</si>
  <si>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</si>
  <si>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</si>
  <si>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</si>
  <si>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</si>
  <si>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</si>
  <si>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</si>
  <si>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</si>
  <si>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</si>
  <si>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</si>
  <si>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</si>
  <si>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</si>
  <si>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</si>
  <si>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</si>
  <si>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</si>
  <si>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</si>
  <si>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</si>
  <si>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</si>
  <si>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</si>
  <si>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</si>
  <si>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</si>
  <si>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</si>
  <si>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</si>
  <si>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</si>
  <si>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</si>
  <si>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</si>
  <si>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</si>
  <si>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</si>
  <si>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</si>
  <si>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</si>
  <si>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</si>
  <si>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</si>
  <si>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</si>
  <si>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</si>
  <si>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</si>
  <si>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</si>
  <si>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</si>
  <si>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</si>
  <si>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</si>
  <si>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</si>
  <si>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</si>
  <si>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</si>
  <si>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</si>
  <si>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</si>
  <si>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</si>
  <si>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</si>
  <si>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</si>
  <si>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</si>
  <si>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</si>
  <si>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</si>
  <si>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</si>
  <si>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</si>
  <si>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</si>
  <si>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</si>
  <si>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</si>
  <si>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</si>
  <si>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</si>
  <si>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</si>
  <si>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</si>
  <si>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</si>
  <si>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</si>
  <si>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</si>
  <si>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</si>
  <si>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</si>
  <si>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</si>
  <si>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</si>
  <si>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</si>
  <si>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</si>
  <si>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</si>
  <si>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</si>
  <si>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</si>
  <si>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</si>
  <si>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</si>
  <si>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</si>
  <si>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</si>
  <si>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</si>
  <si>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</si>
  <si>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</si>
  <si>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</si>
  <si>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</si>
  <si>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</si>
  <si>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</si>
  <si>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</si>
  <si>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</si>
  <si>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</si>
  <si>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</si>
  <si>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</si>
  <si>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</si>
  <si>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</si>
  <si>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</si>
  <si>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</si>
  <si>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</si>
  <si>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</si>
  <si>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</si>
  <si>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</si>
  <si>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</si>
  <si>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</si>
  <si>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</si>
  <si>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</si>
  <si>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</si>
  <si>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</si>
  <si>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</si>
  <si>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</si>
  <si>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</si>
  <si>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</si>
  <si>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</si>
  <si>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</si>
  <si>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</si>
  <si>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</si>
  <si>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</si>
  <si>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</si>
  <si>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</si>
  <si>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</si>
  <si>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</si>
  <si>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</si>
  <si>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</si>
  <si>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</si>
  <si>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</si>
  <si>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</si>
  <si>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</si>
  <si>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</si>
  <si>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</si>
  <si>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</si>
  <si>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</si>
  <si>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</si>
  <si>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</si>
  <si>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</si>
  <si>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</si>
  <si>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</si>
  <si>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</si>
  <si>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</si>
  <si>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</si>
  <si>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</si>
  <si>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</si>
  <si>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</si>
  <si>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</si>
  <si>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</si>
  <si>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</si>
  <si>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</si>
  <si>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</si>
  <si>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</si>
  <si>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</si>
  <si>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</si>
  <si>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</si>
  <si>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</si>
  <si>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</si>
  <si>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</si>
  <si>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</si>
  <si>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</si>
  <si>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</si>
  <si>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</si>
  <si>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</si>
  <si>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</si>
  <si>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</si>
  <si>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</si>
  <si>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</si>
  <si>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</si>
  <si>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</si>
  <si>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</si>
  <si>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</si>
  <si>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</si>
  <si>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</si>
  <si>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</si>
  <si>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</si>
  <si>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</si>
  <si>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</si>
  <si>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</si>
  <si>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</si>
  <si>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</si>
  <si>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</si>
  <si>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</si>
  <si>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</si>
  <si>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</si>
  <si>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</si>
  <si>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</si>
  <si>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</si>
  <si>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</si>
  <si>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</si>
  <si>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</si>
  <si>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</si>
  <si>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</si>
  <si>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</si>
  <si>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</si>
  <si>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</si>
  <si>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</si>
  <si>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</si>
  <si>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</si>
  <si>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</si>
  <si>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</si>
  <si>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</si>
  <si>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</si>
  <si>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</si>
  <si>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</si>
  <si>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</si>
  <si>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</si>
  <si>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</si>
  <si>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</si>
  <si>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</si>
  <si>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</si>
  <si>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</si>
  <si>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</si>
  <si>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</si>
  <si>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</si>
  <si>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</si>
  <si>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</si>
  <si>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</si>
  <si>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</si>
  <si>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</si>
  <si>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</si>
  <si>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</si>
  <si>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</si>
  <si>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</si>
  <si>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</si>
  <si>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</si>
  <si>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</si>
  <si>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</si>
  <si>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</si>
  <si>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</si>
  <si>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</si>
  <si>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</si>
  <si>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</si>
  <si>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</si>
  <si>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</si>
  <si>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</si>
  <si>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</si>
  <si>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</si>
  <si>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</si>
  <si>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</si>
  <si>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</si>
  <si>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</si>
  <si>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</si>
  <si>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</si>
  <si>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</si>
  <si>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</si>
  <si>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</si>
  <si>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</si>
  <si>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</si>
  <si>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</si>
  <si>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</si>
  <si>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</si>
  <si>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</si>
  <si>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</si>
  <si>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</si>
  <si>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</si>
  <si>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</si>
  <si>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</si>
  <si>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</si>
  <si>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</si>
  <si>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</si>
  <si>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</si>
  <si>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</si>
  <si>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</si>
  <si>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</si>
  <si>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</si>
  <si>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</si>
  <si>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</si>
  <si>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</si>
  <si>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</si>
  <si>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</si>
  <si>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</si>
  <si>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</si>
  <si>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</si>
  <si>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</si>
  <si>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</si>
  <si>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</si>
  <si>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</si>
  <si>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</si>
  <si>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</si>
  <si>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</si>
  <si>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</si>
  <si>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</si>
  <si>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</si>
  <si>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</si>
  <si>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</si>
  <si>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</si>
  <si>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</si>
  <si>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</si>
  <si>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</si>
  <si>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</si>
  <si>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</si>
  <si>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</si>
  <si>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</si>
  <si>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</si>
  <si>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</si>
  <si>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</si>
  <si>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</si>
  <si>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</si>
  <si>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</si>
  <si>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</si>
  <si>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</si>
  <si>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</si>
  <si>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</si>
  <si>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</si>
  <si>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</si>
  <si>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</si>
  <si>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</si>
  <si>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</si>
  <si>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</si>
  <si>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</si>
  <si>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</si>
  <si>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</si>
  <si>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</si>
  <si>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</si>
  <si>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</si>
  <si>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</si>
  <si>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</si>
  <si>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</si>
  <si>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</si>
  <si>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</si>
  <si>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</si>
  <si>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</si>
  <si>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</si>
  <si>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</si>
  <si>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</si>
  <si>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</si>
  <si>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</si>
  <si>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</si>
  <si>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</si>
  <si>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</si>
  <si>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</si>
  <si>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</si>
  <si>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</si>
  <si>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</si>
  <si>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</si>
  <si>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</si>
  <si>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</si>
  <si>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</si>
  <si>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</si>
  <si>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</si>
  <si>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</si>
  <si>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</si>
  <si>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</si>
  <si>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</si>
  <si>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</si>
  <si>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</si>
  <si>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</si>
  <si>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</si>
  <si>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</si>
  <si>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</si>
  <si>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</si>
  <si>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</si>
  <si>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</si>
  <si>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</si>
  <si>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</si>
  <si>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</si>
  <si>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</si>
  <si>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</si>
  <si>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</si>
  <si>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</si>
  <si>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</si>
  <si>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</si>
  <si>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</si>
  <si>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</si>
  <si>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</si>
  <si>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</si>
  <si>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</si>
  <si>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</si>
  <si>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</si>
  <si>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</si>
  <si>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</si>
  <si>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</si>
  <si>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</si>
  <si>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</si>
  <si>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</si>
  <si>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</si>
  <si>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</si>
  <si>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</si>
  <si>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</si>
  <si>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</si>
  <si>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</si>
  <si>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</si>
  <si>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</si>
  <si>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</si>
  <si>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</si>
  <si>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</si>
  <si>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</si>
  <si>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</si>
  <si>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</si>
  <si>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</si>
  <si>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</si>
  <si>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</si>
  <si>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</si>
  <si>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</si>
  <si>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</si>
  <si>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</si>
  <si>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</si>
  <si>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</si>
  <si>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</si>
  <si>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</si>
  <si>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</si>
  <si>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</si>
  <si>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</si>
  <si>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</si>
  <si>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</si>
  <si>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</si>
  <si>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</si>
  <si>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</si>
  <si>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</si>
  <si>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</si>
  <si>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</si>
  <si>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</si>
  <si>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</si>
  <si>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</si>
  <si>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</si>
  <si>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</si>
  <si>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</si>
  <si>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</si>
  <si>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</si>
  <si>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</si>
  <si>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</si>
  <si>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</si>
  <si>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</si>
  <si>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</si>
  <si>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</si>
  <si>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</si>
  <si>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</si>
  <si>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</si>
  <si>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</si>
  <si>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</si>
  <si>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</si>
  <si>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</si>
  <si>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</si>
  <si>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</si>
  <si>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</si>
  <si>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</si>
  <si>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</si>
  <si>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</si>
  <si>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</si>
  <si>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</si>
  <si>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</si>
  <si>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</si>
  <si>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</si>
  <si>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</si>
  <si>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</si>
  <si>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</si>
  <si>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</si>
  <si>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</si>
  <si>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</si>
  <si>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</si>
  <si>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</si>
  <si>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</si>
  <si>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</si>
  <si>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</si>
  <si>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</si>
  <si>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</si>
  <si>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</si>
  <si>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</si>
  <si>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</si>
  <si>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</si>
  <si>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</si>
  <si>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</si>
  <si>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</si>
  <si>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</si>
  <si>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</si>
  <si>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</si>
  <si>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</si>
  <si>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</si>
  <si>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</si>
  <si>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</si>
  <si>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</si>
  <si>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</si>
  <si>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</si>
  <si>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</si>
  <si>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</si>
  <si>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</si>
  <si>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</si>
  <si>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</si>
  <si>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</si>
  <si>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</si>
  <si>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</si>
  <si>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</si>
  <si>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</si>
  <si>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</si>
  <si>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</si>
  <si>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</si>
  <si>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</si>
  <si>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</si>
  <si>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</si>
  <si>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</si>
  <si>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</si>
  <si>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</si>
  <si>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</si>
  <si>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</si>
  <si>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</si>
  <si>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</si>
  <si>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</si>
  <si>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</si>
  <si>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</si>
  <si>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</si>
  <si>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</si>
  <si>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</si>
  <si>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</si>
  <si>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</si>
  <si>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</si>
  <si>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</si>
  <si>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</si>
  <si>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</si>
  <si>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</si>
  <si>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</si>
  <si>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</si>
  <si>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</si>
  <si>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</si>
  <si>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</si>
  <si>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</si>
  <si>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</si>
  <si>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</si>
  <si>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</si>
  <si>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</si>
  <si>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</si>
  <si>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</si>
  <si>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</si>
  <si>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</si>
  <si>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</si>
  <si>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</si>
  <si>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</si>
  <si>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</si>
  <si>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</si>
  <si>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</si>
  <si>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</si>
  <si>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</si>
  <si>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</si>
  <si>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</si>
  <si>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</si>
  <si>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</si>
  <si>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</si>
  <si>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</si>
  <si>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</si>
  <si>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</si>
  <si>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</si>
  <si>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</si>
  <si>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</si>
  <si>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</si>
  <si>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</si>
  <si>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</si>
  <si>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</si>
  <si>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</si>
  <si>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</si>
  <si>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</si>
  <si>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</si>
  <si>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</si>
  <si>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</si>
  <si>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</si>
  <si>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</si>
  <si>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</si>
  <si>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</si>
  <si>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</si>
  <si>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</si>
  <si>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</si>
  <si>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</si>
  <si>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</si>
  <si>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</si>
  <si>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</si>
  <si>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</si>
  <si>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</si>
  <si>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</si>
  <si>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</si>
  <si>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</si>
  <si>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</si>
  <si>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</si>
  <si>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</si>
  <si>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</si>
  <si>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</si>
  <si>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</si>
  <si>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</si>
  <si>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</si>
  <si>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</si>
  <si>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</si>
  <si>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</si>
  <si>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</si>
  <si>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</si>
  <si>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</si>
  <si>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</si>
  <si>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</si>
  <si>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</si>
  <si>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</si>
  <si>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</si>
  <si>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</si>
  <si>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</si>
  <si>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</si>
  <si>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</si>
  <si>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</si>
  <si>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</si>
  <si>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</si>
  <si>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</si>
  <si>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</si>
  <si>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</si>
  <si>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</si>
  <si>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</si>
  <si>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</si>
  <si>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</si>
  <si>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</si>
  <si>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</si>
  <si>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</si>
  <si>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</si>
  <si>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</si>
  <si>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</si>
  <si>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</si>
  <si>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</si>
  <si>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</si>
  <si>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</si>
  <si>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</si>
  <si>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</si>
  <si>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</si>
  <si>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</si>
  <si>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</si>
  <si>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</si>
  <si>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</si>
  <si>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</si>
  <si>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</si>
  <si>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</si>
  <si>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</si>
  <si>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</si>
  <si>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</si>
  <si>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</si>
  <si>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</si>
  <si>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</si>
  <si>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</si>
  <si>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</si>
  <si>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</si>
  <si>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</si>
  <si>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</si>
  <si>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</si>
  <si>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</si>
  <si>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</si>
  <si>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</si>
  <si>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</si>
  <si>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</si>
  <si>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</si>
  <si>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</si>
  <si>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</si>
  <si>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</si>
  <si>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</si>
  <si>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</si>
  <si>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</si>
  <si>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</si>
  <si>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</si>
  <si>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</si>
  <si>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</si>
  <si>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</si>
  <si>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</si>
  <si>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</si>
  <si>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</si>
  <si>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</si>
  <si>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</si>
  <si>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</si>
  <si>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</si>
  <si>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</si>
  <si>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</si>
  <si>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</si>
  <si>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</si>
  <si>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</si>
  <si>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</si>
  <si>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</si>
  <si>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</si>
  <si>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</si>
  <si>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</si>
  <si>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</si>
  <si>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</si>
  <si>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</si>
  <si>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</si>
  <si>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</si>
  <si>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</si>
  <si>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</si>
  <si>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</si>
  <si>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</si>
  <si>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</si>
  <si>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</si>
  <si>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</si>
  <si>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</si>
  <si>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</si>
  <si>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</si>
  <si>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</si>
  <si>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</si>
  <si>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</si>
  <si>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</si>
  <si>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</si>
  <si>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</si>
  <si>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</si>
  <si>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</si>
  <si>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</si>
  <si>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</si>
  <si>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</si>
  <si>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</si>
  <si>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</si>
  <si>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</si>
  <si>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</si>
  <si>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</si>
  <si>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</si>
  <si>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</si>
  <si>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</si>
  <si>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</si>
  <si>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</si>
  <si>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</si>
  <si>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</si>
  <si>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</si>
  <si>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</si>
  <si>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</si>
  <si>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</si>
  <si>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</si>
  <si>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</si>
  <si>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</si>
  <si>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</si>
  <si>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</si>
  <si>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</si>
  <si>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</si>
  <si>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</si>
  <si>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</si>
  <si>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</si>
  <si>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</si>
  <si>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</si>
  <si>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</si>
  <si>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</si>
  <si>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</si>
  <si>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</si>
  <si>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</si>
  <si>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</si>
  <si>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</si>
  <si>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</si>
  <si>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</si>
  <si>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</si>
  <si>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</si>
  <si>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</si>
  <si>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</si>
  <si>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</si>
  <si>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</si>
  <si>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</si>
  <si>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</si>
  <si>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</si>
  <si>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</si>
  <si>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</si>
  <si>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</si>
  <si>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</si>
  <si>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</si>
  <si>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</si>
  <si>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</si>
  <si>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</si>
  <si>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</si>
  <si>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</si>
  <si>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</si>
  <si>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</si>
  <si>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</si>
  <si>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</si>
  <si>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</si>
  <si>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</si>
  <si>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</si>
  <si>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</si>
  <si>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</si>
  <si>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</si>
  <si>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</si>
  <si>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</si>
  <si>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</si>
  <si>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</si>
  <si>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</si>
  <si>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</si>
  <si>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</si>
  <si>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</si>
  <si>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</si>
  <si>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</si>
  <si>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</si>
  <si>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</si>
  <si>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</si>
  <si>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</si>
  <si>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</si>
  <si>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</si>
  <si>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</si>
  <si>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</si>
  <si>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</si>
  <si>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</si>
  <si>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</si>
  <si>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</si>
  <si>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</si>
  <si>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</si>
  <si>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</si>
  <si>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</si>
  <si>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</si>
  <si>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</si>
  <si>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</si>
  <si>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</si>
  <si>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</si>
  <si>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</si>
  <si>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</si>
  <si>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</si>
  <si>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</si>
  <si>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</si>
  <si>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</si>
  <si>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</si>
  <si>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</si>
  <si>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</si>
  <si>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</si>
  <si>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</si>
  <si>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</si>
  <si>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</si>
  <si>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</si>
  <si>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</si>
  <si>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</si>
  <si>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</si>
  <si>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</si>
  <si>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</si>
  <si>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</si>
  <si>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</si>
  <si>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</si>
  <si>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</si>
  <si>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</si>
  <si>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</si>
  <si>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</si>
  <si>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</si>
  <si>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</si>
  <si>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</si>
  <si>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</si>
  <si>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</si>
  <si>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</si>
  <si>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</si>
  <si>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</si>
  <si>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</si>
  <si>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</si>
  <si>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</si>
  <si>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</si>
  <si>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</si>
  <si>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</si>
  <si>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</si>
  <si>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</si>
  <si>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</si>
  <si>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</si>
  <si>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</si>
  <si>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</si>
  <si>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</si>
  <si>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</si>
  <si>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</si>
  <si>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</si>
  <si>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</si>
  <si>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</si>
  <si>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</si>
  <si>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</si>
  <si>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</si>
  <si>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</si>
  <si>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</si>
  <si>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</si>
  <si>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</si>
  <si>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</si>
  <si>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</si>
  <si>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</si>
  <si>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</si>
  <si>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</si>
  <si>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</si>
  <si>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</si>
  <si>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</si>
  <si>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</si>
  <si>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</si>
  <si>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</si>
  <si>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</si>
  <si>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</si>
  <si>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</si>
  <si>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</si>
  <si>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</si>
  <si>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</si>
  <si>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</si>
  <si>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</si>
  <si>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</si>
  <si>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</si>
  <si>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</si>
  <si>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</si>
  <si>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</si>
  <si>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</si>
  <si>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</si>
  <si>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</si>
  <si>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</si>
  <si>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</si>
  <si>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</si>
  <si>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</si>
  <si>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</si>
  <si>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</si>
  <si>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</si>
  <si>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</si>
  <si>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</si>
  <si>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</si>
  <si>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</si>
  <si>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</si>
  <si>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</si>
  <si>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</si>
  <si>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</si>
  <si>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</si>
  <si>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</si>
  <si>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</si>
  <si>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</si>
  <si>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</si>
  <si>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</si>
  <si>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</si>
  <si>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</si>
  <si>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</si>
  <si>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</si>
  <si>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</si>
  <si>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</si>
  <si>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</si>
  <si>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</si>
  <si>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</si>
  <si>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</si>
  <si>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</si>
  <si>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</si>
  <si>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</si>
  <si>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</si>
  <si>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</si>
  <si>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</si>
  <si>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</si>
  <si>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</si>
  <si>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</si>
  <si>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</si>
  <si>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</si>
  <si>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</si>
  <si>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</si>
  <si>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</si>
  <si>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</si>
  <si>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</si>
  <si>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</si>
  <si>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</si>
  <si>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</si>
  <si>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</si>
  <si>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</si>
  <si>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</si>
  <si>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</si>
  <si>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</si>
  <si>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</si>
  <si>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</si>
  <si>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</si>
  <si>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</si>
  <si>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</si>
  <si>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</si>
  <si>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</si>
  <si>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</si>
  <si>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</si>
  <si>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</si>
  <si>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</si>
  <si>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</si>
  <si>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</si>
  <si>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</si>
  <si>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</si>
  <si>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</si>
  <si>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</si>
  <si>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</si>
  <si>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</si>
  <si>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</si>
  <si>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</si>
  <si>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</si>
  <si>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</si>
  <si>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</si>
  <si>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</si>
  <si>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</si>
  <si>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</si>
  <si>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</si>
  <si>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</si>
  <si>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</si>
  <si>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</si>
  <si>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</si>
  <si>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</si>
  <si>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</si>
  <si>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</si>
  <si>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</si>
  <si>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</si>
  <si>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</si>
  <si>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</si>
  <si>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</si>
  <si>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</si>
  <si>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</si>
  <si>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</si>
  <si>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</si>
  <si>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</si>
  <si>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</si>
  <si>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</si>
  <si>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</si>
  <si>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</si>
  <si>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</si>
  <si>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</si>
  <si>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</si>
  <si>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</si>
  <si>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</si>
  <si>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</si>
  <si>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</si>
  <si>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</si>
  <si>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</si>
  <si>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</si>
  <si>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</si>
  <si>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</si>
  <si>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</si>
  <si>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</si>
  <si>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</si>
  <si>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</si>
  <si>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</si>
  <si>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</si>
  <si>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</si>
  <si>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</si>
  <si>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</si>
  <si>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</si>
  <si>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</si>
  <si>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</si>
  <si>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</si>
  <si>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</si>
  <si>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</si>
  <si>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</si>
  <si>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</si>
  <si>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</si>
  <si>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</si>
  <si>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</si>
  <si>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</si>
  <si>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</si>
  <si>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</si>
  <si>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</si>
  <si>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</si>
  <si>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</si>
  <si>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</si>
  <si>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</si>
  <si>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</si>
  <si>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</si>
  <si>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</si>
  <si>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</si>
  <si>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</si>
  <si>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</si>
  <si>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</si>
  <si>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</si>
  <si>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</si>
  <si>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</si>
  <si>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</si>
  <si>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</si>
  <si>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</si>
  <si>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</si>
  <si>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</si>
  <si>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</si>
  <si>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</si>
  <si>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</si>
  <si>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</si>
  <si>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</si>
  <si>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</si>
  <si>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</si>
  <si>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</si>
  <si>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</si>
  <si>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</si>
  <si>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</si>
  <si>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</si>
  <si>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</si>
  <si>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</si>
  <si>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</si>
  <si>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</si>
  <si>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</si>
  <si>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</si>
  <si>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</si>
  <si>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</si>
  <si>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</si>
  <si>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</si>
  <si>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</si>
  <si>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</si>
  <si>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</si>
  <si>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</si>
  <si>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</si>
  <si>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</si>
  <si>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</si>
  <si>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</si>
  <si>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</si>
  <si>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</si>
  <si>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</si>
  <si>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</si>
  <si>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</si>
  <si>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</si>
  <si>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</si>
  <si>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</si>
  <si>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</si>
  <si>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</si>
  <si>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</si>
  <si>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</si>
  <si>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</si>
  <si>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</si>
  <si>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</si>
  <si>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</si>
  <si>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</si>
  <si>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</si>
  <si>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</si>
  <si>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</si>
  <si>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</si>
  <si>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</si>
  <si>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</si>
  <si>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</si>
  <si>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</si>
  <si>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</si>
  <si>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</si>
  <si>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</si>
  <si>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</si>
  <si>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</si>
  <si>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</si>
  <si>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</si>
  <si>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</si>
  <si>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</si>
  <si>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</si>
  <si>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</si>
  <si>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</si>
  <si>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</si>
  <si>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</si>
  <si>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</si>
  <si>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</si>
  <si>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</si>
  <si>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</si>
  <si>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</si>
  <si>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</si>
  <si>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</si>
  <si>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</si>
  <si>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</si>
  <si>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</si>
  <si>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</si>
  <si>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</si>
  <si>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</si>
  <si>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</si>
  <si>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</si>
  <si>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</si>
  <si>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</si>
  <si>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</si>
  <si>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</si>
  <si>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</si>
  <si>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</si>
  <si>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</si>
  <si>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</si>
  <si>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</si>
  <si>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</si>
  <si>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</si>
  <si>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</si>
  <si>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</si>
  <si>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</si>
  <si>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</si>
  <si>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</si>
  <si>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</si>
  <si>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</si>
  <si>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</si>
  <si>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</si>
  <si>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</si>
  <si>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</si>
  <si>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</si>
  <si>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</si>
  <si>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</si>
  <si>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</si>
  <si>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</si>
  <si>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</si>
  <si>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</si>
  <si>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</si>
  <si>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</si>
  <si>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</si>
  <si>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</si>
  <si>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</si>
  <si>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</si>
  <si>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</si>
  <si>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</si>
  <si>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</si>
  <si>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</si>
  <si>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</si>
  <si>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</si>
  <si>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</si>
  <si>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</si>
  <si>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</si>
  <si>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</si>
  <si>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</si>
  <si>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</si>
  <si>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</si>
  <si>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</si>
  <si>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</si>
  <si>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</si>
  <si>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</si>
  <si>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</si>
  <si>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</si>
  <si>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</si>
  <si>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</si>
  <si>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</si>
  <si>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</si>
  <si>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</si>
  <si>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</si>
  <si>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</si>
  <si>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</si>
  <si>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</si>
  <si>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</si>
  <si>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</si>
  <si>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</si>
  <si>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</si>
  <si>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</si>
  <si>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</si>
  <si>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</si>
  <si>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</si>
  <si>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</si>
  <si>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</si>
  <si>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</si>
  <si>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</si>
  <si>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</si>
  <si>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</si>
  <si>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</si>
  <si>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</si>
  <si>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</si>
  <si>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</si>
  <si>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</si>
  <si>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</si>
  <si>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</si>
  <si>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</si>
  <si>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</si>
  <si>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</si>
  <si>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</si>
  <si>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</si>
  <si>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</si>
  <si>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</si>
  <si>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</si>
  <si>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</si>
  <si>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</si>
  <si>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</si>
  <si>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</si>
  <si>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</si>
  <si>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</si>
  <si>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</si>
  <si>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</si>
  <si>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</si>
  <si>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</si>
  <si>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</si>
  <si>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</si>
  <si>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</si>
  <si>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</si>
  <si>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</si>
  <si>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</si>
  <si>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</si>
  <si>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</si>
  <si>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</si>
  <si>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</si>
  <si>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</si>
  <si>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</si>
  <si>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</si>
  <si>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</si>
  <si>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</si>
  <si>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</si>
  <si>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</si>
  <si>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</si>
  <si>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</si>
  <si>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</si>
  <si>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</si>
  <si>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</si>
  <si>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</si>
  <si>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</si>
  <si>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</si>
  <si>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</si>
  <si>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</si>
  <si>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</si>
  <si>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</si>
  <si>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</si>
  <si>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</si>
  <si>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</si>
  <si>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</si>
  <si>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</si>
  <si>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</si>
  <si>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</si>
  <si>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</si>
  <si>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</si>
  <si>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</si>
  <si>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</si>
  <si>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</si>
  <si>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</si>
  <si>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</si>
  <si>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</si>
  <si>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</si>
  <si>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</si>
  <si>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</si>
  <si>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</si>
  <si>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</si>
  <si>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</si>
  <si>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</si>
  <si>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</si>
  <si>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</si>
  <si>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</si>
  <si>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</si>
  <si>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</si>
  <si>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</si>
  <si>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</si>
  <si>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</si>
  <si>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</si>
  <si>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</si>
  <si>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</si>
  <si>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</si>
  <si>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</si>
  <si>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</si>
  <si>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</si>
  <si>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</si>
  <si>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</si>
  <si>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</si>
  <si>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</si>
  <si>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</si>
  <si>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</si>
  <si>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</si>
  <si>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</si>
  <si>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</si>
  <si>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</si>
  <si>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</si>
  <si>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</si>
  <si>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</si>
  <si>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</si>
  <si>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</si>
  <si>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</si>
  <si>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</si>
  <si>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</si>
  <si>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</si>
  <si>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</si>
  <si>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</si>
  <si>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</si>
  <si>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</si>
  <si>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</si>
  <si>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</si>
  <si>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</si>
  <si>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</si>
  <si>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</si>
  <si>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</si>
  <si>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</si>
  <si>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</si>
  <si>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</si>
  <si>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</si>
  <si>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</si>
  <si>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</si>
  <si>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</si>
  <si>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</si>
  <si>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</si>
  <si>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</si>
  <si>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</si>
  <si>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</si>
  <si>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</si>
  <si>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</si>
  <si>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</si>
  <si>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</si>
  <si>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</si>
  <si>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</si>
  <si>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</si>
  <si>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</si>
  <si>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</si>
  <si>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</si>
  <si>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</si>
  <si>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</si>
  <si>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</si>
  <si>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</si>
  <si>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</si>
  <si>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</si>
  <si>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</si>
  <si>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</si>
  <si>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</si>
  <si>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</si>
  <si>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</si>
  <si>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</si>
  <si>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</si>
  <si>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</si>
  <si>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</si>
  <si>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</si>
  <si>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</si>
  <si>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</si>
  <si>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</si>
  <si>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</si>
  <si>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</si>
  <si>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</si>
  <si>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</si>
  <si>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</si>
  <si>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</si>
  <si>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</si>
  <si>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</si>
  <si>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</si>
  <si>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</si>
  <si>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</si>
  <si>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</si>
  <si>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</si>
  <si>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</si>
  <si>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</si>
  <si>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</si>
  <si>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</si>
  <si>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</si>
  <si>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</si>
  <si>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</si>
  <si>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</si>
  <si>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</si>
  <si>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</si>
  <si>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</si>
  <si>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</si>
  <si>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</si>
  <si>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</si>
  <si>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</si>
  <si>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</si>
  <si>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</si>
  <si>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</si>
  <si>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</si>
  <si>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</si>
  <si>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</si>
  <si>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</si>
  <si>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</si>
  <si>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</si>
  <si>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</si>
  <si>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</si>
  <si>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</si>
  <si>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</si>
  <si>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</si>
  <si>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</si>
  <si>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</si>
  <si>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</si>
  <si>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</si>
  <si>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</si>
  <si>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</si>
  <si>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</si>
  <si>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</si>
  <si>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</si>
  <si>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</si>
  <si>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</si>
  <si>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</si>
  <si>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</si>
  <si>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</si>
  <si>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</si>
  <si>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</si>
  <si>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</si>
  <si>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</si>
  <si>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</si>
  <si>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</si>
  <si>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</si>
  <si>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</si>
  <si>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</si>
  <si>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</si>
  <si>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</si>
  <si>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</si>
  <si>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</si>
  <si>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</si>
  <si>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</si>
  <si>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</si>
  <si>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</si>
  <si>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</si>
  <si>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</si>
  <si>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</si>
  <si>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</si>
  <si>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</si>
  <si>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</si>
  <si>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</si>
  <si>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</si>
  <si>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</si>
  <si>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</si>
  <si>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</si>
  <si>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</si>
  <si>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</si>
  <si>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</si>
  <si>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</si>
  <si>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</si>
  <si>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</si>
  <si>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</si>
  <si>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</si>
  <si>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</si>
  <si>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</si>
  <si>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</si>
  <si>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</si>
  <si>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</si>
  <si>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</si>
  <si>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</si>
  <si>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</si>
  <si>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</si>
  <si>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</si>
  <si>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</si>
  <si>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</si>
  <si>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</si>
  <si>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</si>
  <si>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</si>
  <si>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</si>
  <si>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</si>
  <si>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</si>
  <si>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</si>
  <si>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</si>
  <si>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</si>
  <si>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</si>
  <si>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</si>
  <si>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</si>
  <si>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</si>
  <si>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</si>
  <si>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</si>
  <si>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</si>
  <si>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</si>
  <si>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</si>
  <si>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</si>
  <si>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</si>
  <si>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</si>
  <si>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</si>
  <si>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</si>
  <si>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</si>
  <si>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</si>
  <si>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</si>
  <si>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</si>
  <si>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</si>
  <si>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</si>
  <si>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</si>
  <si>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</si>
  <si>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</si>
  <si>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</si>
  <si>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</si>
  <si>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</si>
  <si>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</si>
  <si>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</si>
  <si>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</si>
  <si>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</si>
  <si>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</si>
  <si>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</si>
  <si>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</si>
  <si>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</si>
  <si>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</si>
  <si>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</si>
  <si>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</si>
  <si>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</si>
  <si>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</si>
  <si>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</si>
  <si>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</si>
  <si>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</si>
  <si>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</si>
  <si>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</si>
  <si>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</si>
  <si>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</si>
  <si>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</si>
  <si>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</si>
  <si>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</si>
  <si>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</si>
  <si>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</si>
  <si>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</si>
  <si>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</si>
  <si>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</si>
  <si>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</si>
  <si>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</si>
  <si>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</si>
  <si>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</si>
  <si>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</si>
  <si>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</si>
  <si>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</si>
  <si>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</si>
  <si>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</si>
  <si>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</si>
  <si>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</si>
  <si>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</si>
  <si>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</si>
  <si>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</si>
  <si>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</si>
  <si>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</si>
  <si>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</si>
  <si>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</si>
  <si>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</si>
  <si>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</si>
  <si>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</si>
  <si>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</si>
  <si>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</si>
  <si>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</si>
  <si>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</si>
  <si>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</si>
  <si>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</si>
  <si>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</si>
  <si>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</si>
  <si>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</si>
  <si>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</si>
  <si>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</si>
  <si>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</si>
  <si>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</si>
  <si>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</si>
  <si>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</si>
  <si>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</si>
  <si>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</si>
  <si>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</si>
  <si>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</si>
  <si>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</si>
  <si>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</si>
  <si>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</si>
  <si>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</si>
  <si>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</si>
  <si>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</si>
  <si>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</si>
  <si>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</si>
  <si>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</si>
  <si>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</si>
  <si>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</si>
  <si>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</si>
  <si>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</si>
  <si>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</si>
  <si>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</si>
  <si>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</si>
  <si>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</si>
  <si>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</si>
  <si>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</si>
  <si>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</si>
  <si>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</si>
  <si>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</si>
  <si>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</si>
  <si>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</si>
  <si>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</si>
  <si>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</si>
  <si>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</si>
  <si>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</si>
  <si>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</si>
  <si>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</si>
  <si>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</si>
  <si>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</si>
  <si>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</si>
  <si>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</si>
  <si>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</si>
  <si>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</si>
  <si>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</si>
  <si>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</si>
  <si>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</si>
  <si>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</si>
  <si>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</si>
  <si>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</si>
  <si>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</si>
  <si>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</si>
  <si>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</si>
  <si>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</si>
  <si>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</si>
  <si>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</si>
  <si>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</si>
  <si>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</si>
  <si>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</si>
  <si>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</si>
  <si>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</si>
  <si>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</si>
  <si>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</si>
  <si>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</si>
  <si>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</si>
  <si>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</si>
  <si>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</si>
  <si>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</si>
  <si>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</si>
  <si>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</si>
  <si>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</si>
  <si>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</si>
  <si>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</si>
  <si>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</si>
  <si>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</si>
  <si>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</si>
  <si>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</si>
  <si>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</si>
  <si>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</si>
  <si>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</si>
  <si>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</si>
  <si>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</si>
  <si>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</si>
  <si>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</si>
  <si>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</si>
  <si>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</si>
  <si>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</si>
  <si>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</si>
  <si>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</si>
  <si>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</si>
  <si>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</si>
  <si>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</si>
  <si>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</si>
  <si>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</si>
  <si>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</si>
  <si>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</si>
  <si>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</si>
  <si>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</si>
  <si>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</si>
  <si>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</si>
  <si>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</si>
  <si>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</si>
  <si>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</si>
  <si>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</si>
  <si>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</si>
  <si>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</si>
  <si>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</si>
  <si>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</si>
  <si>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</si>
  <si>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</si>
  <si>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</si>
  <si>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</si>
  <si>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</si>
  <si>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</si>
  <si>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</si>
  <si>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</si>
  <si>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</si>
  <si>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</si>
  <si>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</si>
  <si>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</si>
  <si>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</si>
  <si>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</si>
  <si>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</si>
  <si>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</si>
  <si>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</si>
  <si>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</si>
  <si>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</si>
  <si>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</si>
  <si>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</si>
  <si>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</si>
  <si>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</si>
  <si>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</si>
  <si>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</si>
  <si>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</si>
  <si>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</si>
  <si>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</si>
  <si>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</si>
  <si>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</si>
  <si>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</si>
  <si>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</si>
  <si>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</si>
  <si>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</si>
  <si>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</si>
  <si>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</si>
  <si>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</si>
  <si>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</si>
  <si>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</si>
  <si>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</si>
  <si>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</si>
  <si>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</si>
  <si>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</si>
  <si>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</si>
  <si>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</si>
  <si>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</si>
  <si>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</si>
  <si>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</si>
  <si>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</si>
  <si>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</si>
  <si>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</si>
  <si>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</si>
  <si>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</si>
  <si>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</si>
  <si>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</si>
  <si>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</si>
  <si>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</si>
  <si>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</si>
  <si>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</si>
  <si>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</si>
  <si>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</si>
  <si>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</si>
  <si>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</si>
  <si>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</si>
  <si>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</si>
  <si>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</si>
  <si>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</si>
  <si>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</si>
  <si>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</si>
  <si>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</si>
  <si>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</si>
  <si>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</si>
  <si>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</si>
  <si>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</si>
  <si>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</si>
  <si>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</si>
  <si>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</si>
  <si>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</si>
  <si>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</si>
  <si>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</si>
  <si>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</si>
  <si>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</si>
  <si>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</si>
  <si>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</si>
  <si>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</si>
  <si>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</si>
  <si>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</si>
  <si>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</si>
  <si>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</si>
  <si>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</si>
  <si>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</si>
  <si>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</si>
  <si>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</si>
  <si>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</si>
  <si>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</si>
  <si>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</si>
  <si>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</si>
  <si>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</si>
  <si>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</si>
  <si>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</si>
  <si>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</si>
  <si>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</si>
  <si>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</si>
  <si>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</si>
  <si>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</si>
  <si>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</si>
  <si>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</si>
  <si>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</si>
  <si>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</si>
  <si>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</si>
  <si>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</si>
  <si>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</si>
  <si>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</si>
  <si>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</si>
  <si>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</si>
  <si>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</si>
  <si>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</si>
  <si>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</si>
  <si>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</si>
  <si>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</si>
  <si>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</si>
  <si>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</si>
  <si>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</si>
  <si>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</si>
  <si>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</si>
  <si>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</si>
  <si>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</si>
  <si>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</si>
  <si>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</si>
  <si>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</si>
  <si>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</si>
  <si>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</si>
  <si>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</si>
  <si>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</si>
  <si>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</si>
  <si>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</si>
  <si>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</si>
  <si>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</si>
  <si>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</si>
  <si>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</si>
  <si>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</si>
  <si>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</si>
  <si>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</si>
  <si>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</si>
  <si>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</si>
  <si>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</si>
  <si>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</si>
  <si>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</si>
  <si>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</si>
  <si>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</si>
  <si>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</si>
  <si>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</si>
  <si>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</si>
  <si>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</si>
  <si>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</si>
  <si>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</si>
  <si>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</si>
  <si>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</si>
  <si>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</si>
  <si>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</si>
  <si>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</si>
  <si>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</si>
  <si>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</si>
  <si>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</si>
  <si>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</si>
  <si>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</si>
  <si>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</si>
  <si>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</si>
  <si>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</si>
  <si>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</si>
  <si>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</si>
  <si>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</si>
  <si>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</si>
  <si>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</si>
  <si>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</si>
  <si>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</si>
  <si>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</si>
  <si>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</si>
  <si>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</si>
  <si>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</si>
  <si>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</si>
  <si>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</si>
  <si>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</si>
  <si>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</si>
  <si>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</si>
  <si>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</si>
  <si>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</si>
  <si>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</si>
  <si>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</si>
  <si>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</si>
  <si>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</si>
  <si>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</si>
  <si>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</si>
  <si>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</si>
  <si>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</si>
  <si>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</si>
  <si>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</si>
  <si>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</si>
  <si>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</si>
  <si>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</si>
  <si>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</si>
  <si>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</si>
  <si>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</si>
  <si>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</si>
  <si>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</si>
  <si>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</si>
  <si>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</si>
  <si>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</si>
  <si>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</si>
  <si>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</si>
  <si>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</si>
  <si>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</si>
  <si>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</si>
  <si>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</si>
  <si>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</si>
  <si>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</si>
  <si>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</si>
  <si>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</si>
  <si>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</si>
  <si>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</si>
  <si>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</si>
  <si>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</si>
  <si>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</si>
  <si>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</si>
  <si>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</si>
  <si>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</si>
  <si>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</si>
  <si>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</si>
  <si>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</si>
  <si>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</si>
  <si>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</si>
  <si>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</si>
  <si>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</si>
  <si>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</si>
  <si>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</si>
  <si>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</si>
  <si>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</si>
  <si>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</si>
  <si>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</si>
  <si>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</si>
  <si>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</si>
  <si>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</si>
  <si>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</si>
  <si>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</si>
  <si>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</si>
  <si>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</si>
  <si>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</si>
  <si>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</si>
  <si>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</si>
  <si>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</si>
  <si>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</si>
  <si>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</si>
  <si>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</si>
  <si>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</si>
  <si>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</si>
  <si>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</si>
  <si>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</si>
  <si>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</si>
  <si>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</si>
  <si>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</si>
  <si>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</si>
  <si>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</si>
  <si>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</si>
  <si>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</si>
  <si>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</si>
  <si>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</si>
  <si>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</si>
  <si>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</si>
  <si>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</si>
  <si>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</si>
  <si>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</si>
  <si>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</si>
  <si>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</si>
  <si>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</si>
  <si>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</si>
  <si>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</si>
  <si>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</si>
  <si>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</si>
  <si>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</si>
  <si>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</si>
  <si>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</si>
  <si>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</si>
  <si>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</si>
  <si>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</si>
  <si>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</si>
  <si>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</si>
  <si>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</si>
  <si>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</si>
  <si>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</si>
  <si>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</si>
  <si>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</si>
  <si>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</si>
  <si>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</si>
  <si>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</si>
  <si>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</si>
  <si>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</si>
  <si>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</si>
  <si>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</si>
  <si>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</si>
  <si>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</si>
  <si>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</si>
  <si>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</si>
  <si>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</si>
  <si>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</si>
  <si>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</si>
  <si>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</si>
  <si>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</si>
  <si>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</si>
  <si>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</si>
  <si>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</si>
  <si>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</si>
  <si>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</si>
  <si>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</si>
  <si>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</si>
  <si>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</si>
  <si>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</si>
  <si>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</si>
  <si>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</si>
  <si>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</si>
  <si>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</si>
  <si>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</si>
  <si>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</si>
  <si>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</si>
  <si>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</si>
  <si>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</si>
  <si>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</si>
  <si>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</si>
  <si>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</si>
  <si>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</si>
  <si>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</si>
  <si>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</si>
  <si>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</si>
  <si>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</si>
  <si>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</si>
  <si>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</si>
  <si>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</si>
  <si>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</si>
  <si>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</si>
  <si>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</si>
  <si>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</si>
  <si>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</si>
  <si>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</si>
  <si>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</si>
  <si>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</si>
  <si>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</si>
  <si>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</si>
  <si>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</si>
  <si>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</si>
  <si>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</si>
  <si>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</si>
  <si>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</si>
  <si>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</si>
  <si>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</si>
  <si>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</si>
  <si>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</si>
  <si>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</si>
  <si>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</si>
  <si>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</si>
  <si>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</si>
  <si>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</si>
  <si>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</si>
  <si>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</si>
  <si>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</si>
  <si>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</si>
  <si>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</si>
  <si>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</si>
  <si>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</si>
  <si>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</si>
  <si>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</si>
  <si>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</si>
  <si>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</si>
  <si>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</si>
  <si>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</si>
  <si>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</si>
  <si>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</si>
  <si>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</si>
  <si>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</si>
  <si>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</si>
  <si>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</si>
  <si>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</si>
  <si>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</si>
  <si>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</si>
  <si>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</si>
  <si>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</si>
  <si>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</si>
  <si>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</si>
  <si>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</si>
  <si>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</si>
  <si>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</si>
  <si>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</si>
  <si>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</si>
  <si>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</si>
  <si>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</si>
  <si>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</si>
  <si>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</si>
  <si>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</si>
  <si>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</si>
  <si>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</si>
  <si>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</si>
  <si>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</si>
  <si>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</si>
  <si>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</si>
  <si>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</si>
  <si>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</si>
  <si>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</si>
  <si>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</si>
  <si>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</si>
  <si>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</si>
  <si>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</si>
  <si>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</si>
  <si>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</si>
  <si>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</si>
  <si>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</si>
  <si>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</si>
  <si>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</si>
  <si>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</si>
  <si>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</si>
  <si>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</si>
  <si>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</si>
  <si>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</si>
  <si>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</si>
  <si>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</si>
  <si>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</si>
  <si>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</si>
  <si>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</si>
  <si>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</si>
  <si>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</si>
  <si>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</si>
  <si>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</si>
  <si>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</si>
  <si>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</si>
  <si>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</si>
  <si>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</si>
  <si>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</si>
  <si>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</si>
  <si>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</si>
  <si>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</si>
  <si>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</si>
  <si>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</si>
  <si>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</si>
  <si>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</si>
  <si>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</si>
  <si>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</si>
  <si>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</si>
  <si>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</si>
  <si>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</si>
  <si>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</si>
  <si>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</si>
  <si>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</si>
  <si>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</si>
  <si>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</si>
  <si>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</si>
  <si>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</si>
  <si>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</si>
  <si>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</si>
  <si>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</si>
  <si>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</si>
  <si>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</si>
  <si>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</si>
  <si>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</si>
  <si>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</si>
  <si>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</si>
  <si>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</si>
  <si>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</si>
  <si>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</si>
  <si>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</si>
  <si>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</si>
  <si>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</si>
  <si>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</si>
  <si>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</si>
  <si>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</si>
  <si>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</si>
  <si>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</si>
  <si>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</si>
  <si>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</si>
  <si>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</si>
  <si>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</si>
  <si>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</si>
  <si>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</si>
  <si>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</si>
  <si>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</si>
  <si>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</si>
  <si>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</si>
  <si>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</si>
  <si>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</si>
  <si>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</si>
  <si>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</si>
  <si>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</si>
  <si>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</si>
  <si>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</si>
  <si>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</si>
  <si>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</si>
  <si>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</si>
  <si>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</si>
  <si>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</si>
  <si>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</si>
  <si>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</si>
  <si>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</si>
  <si>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</si>
  <si>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</si>
  <si>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</si>
  <si>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</si>
  <si>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</si>
  <si>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</si>
  <si>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</si>
  <si>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</si>
  <si>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</si>
  <si>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</si>
  <si>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</si>
  <si>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</si>
  <si>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</si>
  <si>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</si>
  <si>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</si>
  <si>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</si>
  <si>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</si>
  <si>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</si>
  <si>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</si>
  <si>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</si>
  <si>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</si>
  <si>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</si>
  <si>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</si>
  <si>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</si>
  <si>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</si>
  <si>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</si>
  <si>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</si>
  <si>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</si>
  <si>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</si>
  <si>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</si>
  <si>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</si>
  <si>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</si>
  <si>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</si>
  <si>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</si>
  <si>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</si>
  <si>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</si>
  <si>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</si>
  <si>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</si>
  <si>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</si>
  <si>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</si>
  <si>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</si>
  <si>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</si>
  <si>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</si>
  <si>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</si>
  <si>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</si>
  <si>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</si>
  <si>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</si>
  <si>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</si>
  <si>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</si>
  <si>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</si>
  <si>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</si>
  <si>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</si>
  <si>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</si>
  <si>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</si>
  <si>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</si>
  <si>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</si>
  <si>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</si>
  <si>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</si>
  <si>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</si>
  <si>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</si>
  <si>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</si>
  <si>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</si>
  <si>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</si>
  <si>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</si>
  <si>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</si>
  <si>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</si>
  <si>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</si>
  <si>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</si>
  <si>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</si>
  <si>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</si>
  <si>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</si>
  <si>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</si>
  <si>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</si>
  <si>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</si>
  <si>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</si>
  <si>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</si>
  <si>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</si>
  <si>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</si>
  <si>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</si>
  <si>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</si>
  <si>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</si>
  <si>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</si>
  <si>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</si>
  <si>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</si>
  <si>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</si>
  <si>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</si>
  <si>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</si>
  <si>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</si>
  <si>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</si>
  <si>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</si>
  <si>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</si>
  <si>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</si>
  <si>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</si>
  <si>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</si>
  <si>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</si>
  <si>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</si>
  <si>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</si>
  <si>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</si>
  <si>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</si>
  <si>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</si>
  <si>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</si>
  <si>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</si>
  <si>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</si>
  <si>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</si>
  <si>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</si>
  <si>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</si>
  <si>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</si>
  <si>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</si>
  <si>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</si>
  <si>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</si>
  <si>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</si>
  <si>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</si>
  <si>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</si>
  <si>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</si>
  <si>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</si>
  <si>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</si>
  <si>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</si>
  <si>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</si>
  <si>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</si>
  <si>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</si>
  <si>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</si>
  <si>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</si>
  <si>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</si>
  <si>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</si>
  <si>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</si>
  <si>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</si>
  <si>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</si>
  <si>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</si>
  <si>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</si>
  <si>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</si>
  <si>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</si>
  <si>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</si>
  <si>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</si>
  <si>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</si>
  <si>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</si>
  <si>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</si>
  <si>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</si>
  <si>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</si>
  <si>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</si>
  <si>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</si>
  <si>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</si>
  <si>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</si>
  <si>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</si>
  <si>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</si>
  <si>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</si>
  <si>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</si>
  <si>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</si>
  <si>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</si>
  <si>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</si>
  <si>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</si>
  <si>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</si>
  <si>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</si>
  <si>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</si>
  <si>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</si>
  <si>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</si>
  <si>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</si>
  <si>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</si>
  <si>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</si>
  <si>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</si>
  <si>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</si>
  <si>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</si>
  <si>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</si>
  <si>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</si>
  <si>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</si>
  <si>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</si>
  <si>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</si>
  <si>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</si>
  <si>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</si>
  <si>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</si>
  <si>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</si>
  <si>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</si>
  <si>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</si>
  <si>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</si>
  <si>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</si>
  <si>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</si>
  <si>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</si>
  <si>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</si>
  <si>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</si>
  <si>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</si>
  <si>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</si>
  <si>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</si>
  <si>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</si>
  <si>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</si>
  <si>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</si>
  <si>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</si>
  <si>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</si>
  <si>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</si>
  <si>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</si>
  <si>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</si>
  <si>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</si>
  <si>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</si>
  <si>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</si>
  <si>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</si>
  <si>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</si>
  <si>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</si>
  <si>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</si>
  <si>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</si>
  <si>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</si>
  <si>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</si>
  <si>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</si>
  <si>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</si>
  <si>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</si>
  <si>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</si>
  <si>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</si>
  <si>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</si>
  <si>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</si>
  <si>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</si>
  <si>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</si>
  <si>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</si>
  <si>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</si>
  <si>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</si>
  <si>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</si>
  <si>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</si>
  <si>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</si>
  <si>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</si>
  <si>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</si>
  <si>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</si>
  <si>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</si>
  <si>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</si>
  <si>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</si>
  <si>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</si>
  <si>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</si>
  <si>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</si>
  <si>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</si>
  <si>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</si>
  <si>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</si>
  <si>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</si>
  <si>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</si>
  <si>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</si>
  <si>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</si>
  <si>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</si>
  <si>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</si>
  <si>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</si>
  <si>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</si>
  <si>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</si>
  <si>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</si>
  <si>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</si>
  <si>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</si>
  <si>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</si>
  <si>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</si>
  <si>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</si>
  <si>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</si>
  <si>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</si>
  <si>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</si>
  <si>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</si>
  <si>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</si>
  <si>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</si>
  <si>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</si>
  <si>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</si>
  <si>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</si>
  <si>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</si>
  <si>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</si>
  <si>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</si>
  <si>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</si>
  <si>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</si>
  <si>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</si>
  <si>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</si>
  <si>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</si>
  <si>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</si>
  <si>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</si>
  <si>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</si>
  <si>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</si>
  <si>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</si>
  <si>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</si>
  <si>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</si>
  <si>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</si>
  <si>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</si>
  <si>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</si>
  <si>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</si>
  <si>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</si>
  <si>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</si>
  <si>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</si>
  <si>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</si>
  <si>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</si>
  <si>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</si>
  <si>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</si>
  <si>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</si>
  <si>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</si>
  <si>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</si>
  <si>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</si>
  <si>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</si>
  <si>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</si>
  <si>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</si>
  <si>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</si>
  <si>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</si>
  <si>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</si>
  <si>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</si>
  <si>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</si>
  <si>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</si>
  <si>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</si>
  <si>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</si>
  <si>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</si>
  <si>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</si>
  <si>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</si>
  <si>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</si>
  <si>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</si>
  <si>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</si>
  <si>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</si>
  <si>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</si>
  <si>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</si>
  <si>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</si>
  <si>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</si>
  <si>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</si>
  <si>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</si>
  <si>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</si>
  <si>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</si>
  <si>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</si>
  <si>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</si>
  <si>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</si>
  <si>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</si>
  <si>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</si>
  <si>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</si>
  <si>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</si>
  <si>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</si>
  <si>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</si>
  <si>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</si>
  <si>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</si>
  <si>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</si>
  <si>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</si>
  <si>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</si>
  <si>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</si>
  <si>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</si>
  <si>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</si>
  <si>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</si>
  <si>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</si>
  <si>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</si>
  <si>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</si>
  <si>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</si>
  <si>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</si>
  <si>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</si>
  <si>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</si>
  <si>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</si>
  <si>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</si>
  <si>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</si>
  <si>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</si>
  <si>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</si>
  <si>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</si>
  <si>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</si>
  <si>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</si>
  <si>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</si>
  <si>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</si>
  <si>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</si>
  <si>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</si>
  <si>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</si>
  <si>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</si>
  <si>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</si>
  <si>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</si>
  <si>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</si>
  <si>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</si>
  <si>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</si>
  <si>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</si>
  <si>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</si>
  <si>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</si>
  <si>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</si>
  <si>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</si>
  <si>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</si>
  <si>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</si>
  <si>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</si>
  <si>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</si>
  <si>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</si>
  <si>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</si>
  <si>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</si>
  <si>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</si>
  <si>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</si>
  <si>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</si>
  <si>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</si>
  <si>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</si>
  <si>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</si>
  <si>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</si>
  <si>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</si>
  <si>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</si>
  <si>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</si>
  <si>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</si>
  <si>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</si>
  <si>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</si>
  <si>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</si>
  <si>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</si>
  <si>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</si>
  <si>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</si>
  <si>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</si>
  <si>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</si>
  <si>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</si>
  <si>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</si>
  <si>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</si>
  <si>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</si>
  <si>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</si>
  <si>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</si>
  <si>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</si>
  <si>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</si>
  <si>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</si>
  <si>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</si>
  <si>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</si>
  <si>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</si>
  <si>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</si>
  <si>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</si>
  <si>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</si>
  <si>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</si>
  <si>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</si>
  <si>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</si>
  <si>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</si>
  <si>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</si>
  <si>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</si>
  <si>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</si>
  <si>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</si>
  <si>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</si>
  <si>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</si>
  <si>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</si>
  <si>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</si>
  <si>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</si>
  <si>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</si>
  <si>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</si>
  <si>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</si>
  <si>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</si>
  <si>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</si>
  <si>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</si>
  <si>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</si>
  <si>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</si>
  <si>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</si>
  <si>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</si>
  <si>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</si>
  <si>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</si>
  <si>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</si>
  <si>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</si>
  <si>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</si>
  <si>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</si>
  <si>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</si>
  <si>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</si>
  <si>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</si>
  <si>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</si>
  <si>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</si>
  <si>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</si>
  <si>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</si>
  <si>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</si>
  <si>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</si>
  <si>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</si>
  <si>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</si>
  <si>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</si>
  <si>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</si>
  <si>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</si>
  <si>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</si>
  <si>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</si>
  <si>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</si>
  <si>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</si>
  <si>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</si>
  <si>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</si>
  <si>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</si>
  <si>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</si>
  <si>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</si>
  <si>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</si>
  <si>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</si>
  <si>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</si>
  <si>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</si>
  <si>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</si>
  <si>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</si>
  <si>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</si>
  <si>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</si>
  <si>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</si>
  <si>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</si>
  <si>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</si>
  <si>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</si>
  <si>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</si>
  <si>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</si>
  <si>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</si>
  <si>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</si>
  <si>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</si>
  <si>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</si>
  <si>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</si>
  <si>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</si>
  <si>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</si>
  <si>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</si>
  <si>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</si>
  <si>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</si>
  <si>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</si>
  <si>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</si>
  <si>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</si>
  <si>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</si>
  <si>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</si>
  <si>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</si>
  <si>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</si>
  <si>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</si>
  <si>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</si>
  <si>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</si>
  <si>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</si>
  <si>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</si>
  <si>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</si>
  <si>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</si>
  <si>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</si>
  <si>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</si>
  <si>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</si>
  <si>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</si>
  <si>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</si>
  <si>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</si>
  <si>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</si>
  <si>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</si>
  <si>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</si>
  <si>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</si>
  <si>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</si>
  <si>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</si>
  <si>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</si>
  <si>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</si>
  <si>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</si>
  <si>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</si>
  <si>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</si>
  <si>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</si>
  <si>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</si>
  <si>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</si>
  <si>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</si>
  <si>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</si>
  <si>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</si>
  <si>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</si>
  <si>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</si>
  <si>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</si>
  <si>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</si>
  <si>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</si>
  <si>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</si>
  <si>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</si>
  <si>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</si>
  <si>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</si>
  <si>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</si>
  <si>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</si>
  <si>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</si>
  <si>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</si>
  <si>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</si>
  <si>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</si>
  <si>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</si>
  <si>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</si>
  <si>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</si>
  <si>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</si>
  <si>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</si>
  <si>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</si>
  <si>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</si>
  <si>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</si>
  <si>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</si>
  <si>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</si>
  <si>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</si>
  <si>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</si>
  <si>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</si>
  <si>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</si>
  <si>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</si>
  <si>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</si>
  <si>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</si>
  <si>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</si>
  <si>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</si>
  <si>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</si>
  <si>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</si>
  <si>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</si>
  <si>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</si>
  <si>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</si>
  <si>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</si>
  <si>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</si>
  <si>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</si>
  <si>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</si>
  <si>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</si>
  <si>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</si>
  <si>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</si>
  <si>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</si>
  <si>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</si>
  <si>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</si>
  <si>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</si>
  <si>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</si>
  <si>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</si>
  <si>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</si>
  <si>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</si>
  <si>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</si>
  <si>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</si>
  <si>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</si>
  <si>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</si>
  <si>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</si>
  <si>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</si>
  <si>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</si>
  <si>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</si>
  <si>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</si>
  <si>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</si>
  <si>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</si>
  <si>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</si>
  <si>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</si>
  <si>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</si>
  <si>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</si>
  <si>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</si>
  <si>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</si>
  <si>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</si>
  <si>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</si>
  <si>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</si>
  <si>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</si>
  <si>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</si>
  <si>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</si>
  <si>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</si>
  <si>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</si>
  <si>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</si>
  <si>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</si>
  <si>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</si>
  <si>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</si>
  <si>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</si>
  <si>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</si>
  <si>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</si>
  <si>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</si>
  <si>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</si>
  <si>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</si>
  <si>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</si>
  <si>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</si>
  <si>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</si>
  <si>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</si>
  <si>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</si>
  <si>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</si>
  <si>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</si>
  <si>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</si>
  <si>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</si>
  <si>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</si>
  <si>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</si>
  <si>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</si>
  <si>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</si>
  <si>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</si>
  <si>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</si>
  <si>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</si>
  <si>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</si>
  <si>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</si>
  <si>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</si>
  <si>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</si>
  <si>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</si>
  <si>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</si>
  <si>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</si>
  <si>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</si>
  <si>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</si>
  <si>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</si>
  <si>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</si>
  <si>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</si>
  <si>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</si>
  <si>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</si>
  <si>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</si>
  <si>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</si>
  <si>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</si>
  <si>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</si>
  <si>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</si>
  <si>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</si>
  <si>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</si>
  <si>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</si>
  <si>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</si>
  <si>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</si>
  <si>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</si>
  <si>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</si>
  <si>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</si>
  <si>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</si>
  <si>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</si>
  <si>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</si>
  <si>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</si>
  <si>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</si>
  <si>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</si>
  <si>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</si>
  <si>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</si>
  <si>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</si>
  <si>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</si>
  <si>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</si>
  <si>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</si>
  <si>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</si>
  <si>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</si>
  <si>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</si>
  <si>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</si>
  <si>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</si>
  <si>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</si>
  <si>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</si>
  <si>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</si>
  <si>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</si>
  <si>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</si>
  <si>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</si>
  <si>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</si>
  <si>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</si>
  <si>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</si>
  <si>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</si>
  <si>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</si>
  <si>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</si>
  <si>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</si>
  <si>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</si>
  <si>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</si>
  <si>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</si>
  <si>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</si>
  <si>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</si>
  <si>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</si>
  <si>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</si>
  <si>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</si>
  <si>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</si>
  <si>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</si>
  <si>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</si>
  <si>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</si>
  <si>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</si>
  <si>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</si>
  <si>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</si>
  <si>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</si>
  <si>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</si>
  <si>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</si>
  <si>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</si>
  <si>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</si>
  <si>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</si>
  <si>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</si>
  <si>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</si>
  <si>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</si>
  <si>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</si>
  <si>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</si>
  <si>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</si>
  <si>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</si>
  <si>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</si>
  <si>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</si>
  <si>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</si>
  <si>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</si>
  <si>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</si>
  <si>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</si>
  <si>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</si>
  <si>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</si>
  <si>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</si>
  <si>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</si>
  <si>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</si>
  <si>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</si>
  <si>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</si>
  <si>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</si>
  <si>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</si>
  <si>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</si>
  <si>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</si>
  <si>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</si>
  <si>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</si>
  <si>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</si>
  <si>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</si>
  <si>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</si>
  <si>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</si>
  <si>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</si>
  <si>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</si>
  <si>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</si>
  <si>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</si>
  <si>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</si>
  <si>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</si>
  <si>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</si>
  <si>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</si>
  <si>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</si>
  <si>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</si>
  <si>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</si>
  <si>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</si>
  <si>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</si>
  <si>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</si>
  <si>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</si>
  <si>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</si>
  <si>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</si>
  <si>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</si>
  <si>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</si>
  <si>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</si>
  <si>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</si>
  <si>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</si>
  <si>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</si>
  <si>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</si>
  <si>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</si>
  <si>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</si>
  <si>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</si>
  <si>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</si>
  <si>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</si>
  <si>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</si>
  <si>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</si>
  <si>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</si>
  <si>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</si>
  <si>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</si>
  <si>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</si>
  <si>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</si>
  <si>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</si>
  <si>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</si>
  <si>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</si>
  <si>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</si>
  <si>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</si>
  <si>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</si>
  <si>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</si>
  <si>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</si>
  <si>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</si>
  <si>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</si>
  <si>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</si>
  <si>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</si>
  <si>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</si>
  <si>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</si>
  <si>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</si>
  <si>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</si>
  <si>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</si>
  <si>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</si>
  <si>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</si>
  <si>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</si>
  <si>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</si>
  <si>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</si>
  <si>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</si>
  <si>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</si>
  <si>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</si>
  <si>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</si>
  <si>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</si>
  <si>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</si>
  <si>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</si>
  <si>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</si>
  <si>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</si>
  <si>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</si>
  <si>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</si>
  <si>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</si>
  <si>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</si>
  <si>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</si>
  <si>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</si>
  <si>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</si>
  <si>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</si>
  <si>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</si>
  <si>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</si>
  <si>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</si>
  <si>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</si>
  <si>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</si>
  <si>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</si>
  <si>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</si>
  <si>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</si>
  <si>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</si>
  <si>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</si>
  <si>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</si>
  <si>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</si>
  <si>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</si>
  <si>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</si>
  <si>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</si>
  <si>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</si>
  <si>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</si>
  <si>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</si>
  <si>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</si>
  <si>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</si>
  <si>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</si>
  <si>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</si>
  <si>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</si>
  <si>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</si>
  <si>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</si>
  <si>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</si>
  <si>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</si>
  <si>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</si>
  <si>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</si>
  <si>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</si>
  <si>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</si>
  <si>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</si>
  <si>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</si>
  <si>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</si>
  <si>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</si>
  <si>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</si>
  <si>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</si>
  <si>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</si>
  <si>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</si>
  <si>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</si>
  <si>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</si>
  <si>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</si>
  <si>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</si>
  <si>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</si>
  <si>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</si>
  <si>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</si>
  <si>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</si>
  <si>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</si>
  <si>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</si>
  <si>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</si>
  <si>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</si>
  <si>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</si>
  <si>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</si>
  <si>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</si>
  <si>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</si>
  <si>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</si>
  <si>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</si>
  <si>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</si>
  <si>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</si>
  <si>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</si>
  <si>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</si>
  <si>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</si>
  <si>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</si>
  <si>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</si>
  <si>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</si>
  <si>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</si>
  <si>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</si>
  <si>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</si>
  <si>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</si>
  <si>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</si>
  <si>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</si>
  <si>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</si>
  <si>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</si>
  <si>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</si>
  <si>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</si>
  <si>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</si>
  <si>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</si>
  <si>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</si>
  <si>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</si>
  <si>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</si>
  <si>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</si>
  <si>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</si>
  <si>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</si>
  <si>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</si>
  <si>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</si>
  <si>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</si>
  <si>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</si>
  <si>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</si>
  <si>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</si>
  <si>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</si>
  <si>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</si>
  <si>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</si>
  <si>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</si>
  <si>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</si>
  <si>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</si>
  <si>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</si>
  <si>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</si>
  <si>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</si>
  <si>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</si>
  <si>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</si>
  <si>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</si>
  <si>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</si>
  <si>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</si>
  <si>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</si>
  <si>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</si>
  <si>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</si>
  <si>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</si>
  <si>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</si>
  <si>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</si>
  <si>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</si>
  <si>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</si>
  <si>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</si>
  <si>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</si>
  <si>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</si>
  <si>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</si>
  <si>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</si>
  <si>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</si>
  <si>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</si>
  <si>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</si>
  <si>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</si>
  <si>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</si>
  <si>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</si>
  <si>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</si>
  <si>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</si>
  <si>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</si>
  <si>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</si>
  <si>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</si>
  <si>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</si>
  <si>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</si>
  <si>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</si>
  <si>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</si>
  <si>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</si>
  <si>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</si>
  <si>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</si>
  <si>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</si>
  <si>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</si>
  <si>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</si>
  <si>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</si>
  <si>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</si>
  <si>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</si>
  <si>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</si>
  <si>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</si>
  <si>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</si>
  <si>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</si>
  <si>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</si>
  <si>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</si>
  <si>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</si>
  <si>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</si>
  <si>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</si>
  <si>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</si>
  <si>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</si>
  <si>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</si>
  <si>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</si>
  <si>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</si>
  <si>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</si>
  <si>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</si>
  <si>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</si>
  <si>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</si>
  <si>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</si>
  <si>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</si>
  <si>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</si>
  <si>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</si>
  <si>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</si>
  <si>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</si>
  <si>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</si>
  <si>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</si>
  <si>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</si>
  <si>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</si>
  <si>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</si>
  <si>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</si>
  <si>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</si>
  <si>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</si>
  <si>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</si>
  <si>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</si>
  <si>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</si>
  <si>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</si>
  <si>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</si>
  <si>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</si>
  <si>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</si>
  <si>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</si>
  <si>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</si>
  <si>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</si>
  <si>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</si>
  <si>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</si>
  <si>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</si>
  <si>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</si>
  <si>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</si>
  <si>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</si>
  <si>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</si>
  <si>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</si>
  <si>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</si>
  <si>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</si>
  <si>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</si>
  <si>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</si>
  <si>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</si>
  <si>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</si>
  <si>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</si>
  <si>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</si>
  <si>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</si>
  <si>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</si>
  <si>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</si>
  <si>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</si>
  <si>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</si>
  <si>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</si>
  <si>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</si>
  <si>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</si>
  <si>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</si>
  <si>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</si>
  <si>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</si>
  <si>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</si>
  <si>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</si>
  <si>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</si>
  <si>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</si>
  <si>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</si>
  <si>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</si>
  <si>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</si>
  <si>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</si>
  <si>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</si>
  <si>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</si>
  <si>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</si>
  <si>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</si>
  <si>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</si>
  <si>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</si>
  <si>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</si>
  <si>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</si>
  <si>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</si>
  <si>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</si>
  <si>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</si>
  <si>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</si>
  <si>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</si>
  <si>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</si>
  <si>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</si>
  <si>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</si>
  <si>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</si>
  <si>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</si>
  <si>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</si>
  <si>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</si>
  <si>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</si>
  <si>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</si>
  <si>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</si>
  <si>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</si>
  <si>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</si>
  <si>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</si>
  <si>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</si>
  <si>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</si>
  <si>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</si>
  <si>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</si>
  <si>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</si>
  <si>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</si>
  <si>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</si>
  <si>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</si>
  <si>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</si>
  <si>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</si>
  <si>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</si>
  <si>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</si>
  <si>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</si>
  <si>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</si>
  <si>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</si>
  <si>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</si>
  <si>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</si>
  <si>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</si>
  <si>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</si>
  <si>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</si>
  <si>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</si>
  <si>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</si>
  <si>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</si>
  <si>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</si>
  <si>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</si>
  <si>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</si>
  <si>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</si>
  <si>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</si>
  <si>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</si>
  <si>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</si>
  <si>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</si>
  <si>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</si>
  <si>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</si>
  <si>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</si>
  <si>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</si>
  <si>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</si>
  <si>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</si>
  <si>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</si>
  <si>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</si>
  <si>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</si>
  <si>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</si>
  <si>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</si>
  <si>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</si>
  <si>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</si>
  <si>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</si>
  <si>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</si>
  <si>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</si>
  <si>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</si>
  <si>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</si>
  <si>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</si>
  <si>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</si>
  <si>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</si>
  <si>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</si>
  <si>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</si>
  <si>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</si>
  <si>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</si>
  <si>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</si>
  <si>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</si>
  <si>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</si>
  <si>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</si>
  <si>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</si>
  <si>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</si>
  <si>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</si>
  <si>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</si>
  <si>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</si>
  <si>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</si>
  <si>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</si>
  <si>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</si>
  <si>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</si>
  <si>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</si>
  <si>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</si>
  <si>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</si>
  <si>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</si>
  <si>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</si>
  <si>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</si>
  <si>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</si>
  <si>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</si>
  <si>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</si>
  <si>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</si>
  <si>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</si>
  <si>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</si>
  <si>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</si>
  <si>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</si>
  <si>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</si>
  <si>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</si>
  <si>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</si>
  <si>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</si>
  <si>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</si>
  <si>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</si>
  <si>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</si>
  <si>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</si>
  <si>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</si>
  <si>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</si>
  <si>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</si>
  <si>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</si>
  <si>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</si>
  <si>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</si>
  <si>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</si>
  <si>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</si>
  <si>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</si>
  <si>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</si>
  <si>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</si>
  <si>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</si>
  <si>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</si>
  <si>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</si>
  <si>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</si>
  <si>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</si>
  <si>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</si>
  <si>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</si>
  <si>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</si>
  <si>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</si>
  <si>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</si>
  <si>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</si>
  <si>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</si>
  <si>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</si>
  <si>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</si>
  <si>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</si>
  <si>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</si>
  <si>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</si>
  <si>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</si>
  <si>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</si>
  <si>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</si>
  <si>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</si>
  <si>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</si>
  <si>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</si>
  <si>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</si>
  <si>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</si>
  <si>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</si>
  <si>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</si>
  <si>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</si>
  <si>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</si>
  <si>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</si>
  <si>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</si>
  <si>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</si>
  <si>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</si>
  <si>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</si>
  <si>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</si>
  <si>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</si>
  <si>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</si>
  <si>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</si>
  <si>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</si>
  <si>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</si>
  <si>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</si>
  <si>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</si>
  <si>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</si>
  <si>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</si>
  <si>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</si>
  <si>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</si>
  <si>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</si>
  <si>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</si>
  <si>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</si>
  <si>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</si>
  <si>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</si>
  <si>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</si>
  <si>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</si>
  <si>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</si>
  <si>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</si>
  <si>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</si>
  <si>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</si>
  <si>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</si>
  <si>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</si>
  <si>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</si>
  <si>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</si>
  <si>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</si>
  <si>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</si>
  <si>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</si>
  <si>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</si>
  <si>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</si>
  <si>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</si>
  <si>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</si>
  <si>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</si>
  <si>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</si>
  <si>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</si>
  <si>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</si>
  <si>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</si>
  <si>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</si>
  <si>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</si>
  <si>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</si>
  <si>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</si>
  <si>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</si>
  <si>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</si>
  <si>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</si>
  <si>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</si>
  <si>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</si>
  <si>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</si>
  <si>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</si>
  <si>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</si>
  <si>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</si>
  <si>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</si>
  <si>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</si>
  <si>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</si>
  <si>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</si>
  <si>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</si>
  <si>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</si>
  <si>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</si>
  <si>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</si>
  <si>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</si>
  <si>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</si>
  <si>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</si>
  <si>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</si>
  <si>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</si>
  <si>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</si>
  <si>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</si>
  <si>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</si>
  <si>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</si>
  <si>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</si>
  <si>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</si>
  <si>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</si>
  <si>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</si>
  <si>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</si>
  <si>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</si>
  <si>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</si>
  <si>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</si>
  <si>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</si>
  <si>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</si>
  <si>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</si>
  <si>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</si>
  <si>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</si>
  <si>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</si>
  <si>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</si>
  <si>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</si>
  <si>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</si>
  <si>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</si>
  <si>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</si>
  <si>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</si>
  <si>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</si>
  <si>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</si>
  <si>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</si>
  <si>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</si>
  <si>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</si>
  <si>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</si>
  <si>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</si>
  <si>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</si>
  <si>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</si>
  <si>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</si>
  <si>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</si>
  <si>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</si>
  <si>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</si>
  <si>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</si>
  <si>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</si>
  <si>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</si>
  <si>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</si>
  <si>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</si>
  <si>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</si>
  <si>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</si>
  <si>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</si>
  <si>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</si>
  <si>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</si>
  <si>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</si>
  <si>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</si>
  <si>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</si>
  <si>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</si>
  <si>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</si>
  <si>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</si>
  <si>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</si>
  <si>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</si>
  <si>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</si>
  <si>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</si>
  <si>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</si>
  <si>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</si>
  <si>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</si>
  <si>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</si>
  <si>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</si>
  <si>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</si>
  <si>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</si>
  <si>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</si>
  <si>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</si>
  <si>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</si>
  <si>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</si>
  <si>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</si>
  <si>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</si>
  <si>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</si>
  <si>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</si>
  <si>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</si>
  <si>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</si>
  <si>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</si>
  <si>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</si>
  <si>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</si>
  <si>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</si>
  <si>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</si>
  <si>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</si>
  <si>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</si>
  <si>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</si>
  <si>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</si>
  <si>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</si>
  <si>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</si>
  <si>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</si>
  <si>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</si>
  <si>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</si>
  <si>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</si>
  <si>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</si>
  <si>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</si>
  <si>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</si>
  <si>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</si>
  <si>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</si>
  <si>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</si>
  <si>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</si>
  <si>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</si>
  <si>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</si>
  <si>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</si>
  <si>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</si>
  <si>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</si>
  <si>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</si>
  <si>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</si>
  <si>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</si>
  <si>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</si>
  <si>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</si>
  <si>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</si>
  <si>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</si>
  <si>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</si>
  <si>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</si>
  <si>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</si>
  <si>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</si>
  <si>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</si>
  <si>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</si>
  <si>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</si>
  <si>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</si>
  <si>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</si>
  <si>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</si>
  <si>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</si>
  <si>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</si>
  <si>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</si>
  <si>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</si>
  <si>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</si>
  <si>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</si>
  <si>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</si>
  <si>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</si>
  <si>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</si>
  <si>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</si>
  <si>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</si>
  <si>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</si>
  <si>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</si>
  <si>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</si>
  <si>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</si>
  <si>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</si>
  <si>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</si>
  <si>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</si>
  <si>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</si>
  <si>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</si>
  <si>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</si>
  <si>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</si>
  <si>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</si>
  <si>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</si>
  <si>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</si>
  <si>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</si>
  <si>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</si>
  <si>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</si>
  <si>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</si>
  <si>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</si>
  <si>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</si>
  <si>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</si>
  <si>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</si>
  <si>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</si>
  <si>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</si>
  <si>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</si>
  <si>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</si>
  <si>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</si>
  <si>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</si>
  <si>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</si>
  <si>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</si>
  <si>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</si>
  <si>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</si>
  <si>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</si>
  <si>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</si>
  <si>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</si>
  <si>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</si>
  <si>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</si>
  <si>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</si>
  <si>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</si>
  <si>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</si>
  <si>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</si>
  <si>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</si>
  <si>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</si>
  <si>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</si>
  <si>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</si>
  <si>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</si>
  <si>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</si>
  <si>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</si>
  <si>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</si>
  <si>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</si>
  <si>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</si>
  <si>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</si>
  <si>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</si>
  <si>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</si>
  <si>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</si>
  <si>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</si>
  <si>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</si>
  <si>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</si>
  <si>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</si>
  <si>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</si>
  <si>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</si>
  <si>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</si>
  <si>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</si>
  <si>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</si>
  <si>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</si>
  <si>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</si>
  <si>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</si>
  <si>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</si>
  <si>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</si>
  <si>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</si>
  <si>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</si>
  <si>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</si>
  <si>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</si>
  <si>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</si>
  <si>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</si>
  <si>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</si>
  <si>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</si>
  <si>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</si>
  <si>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</si>
  <si>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</si>
  <si>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</si>
  <si>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</si>
  <si>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</si>
  <si>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</si>
  <si>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</si>
  <si>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</si>
  <si>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</si>
  <si>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</si>
  <si>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</si>
  <si>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</si>
  <si>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</si>
  <si>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</si>
  <si>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</si>
  <si>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</si>
  <si>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</si>
  <si>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</si>
  <si>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</si>
  <si>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</si>
  <si>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</si>
  <si>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</si>
  <si>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</si>
  <si>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</si>
  <si>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</si>
  <si>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</si>
  <si>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</si>
  <si>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</si>
  <si>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</si>
  <si>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</si>
  <si>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</si>
  <si>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</si>
  <si>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</si>
  <si>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</si>
  <si>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</si>
  <si>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</si>
  <si>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</si>
  <si>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</si>
  <si>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</si>
  <si>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</si>
  <si>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</si>
  <si>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</si>
  <si>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</si>
  <si>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</si>
  <si>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</si>
  <si>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</si>
  <si>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</si>
  <si>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</si>
  <si>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</si>
  <si>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</si>
  <si>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</si>
  <si>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</si>
  <si>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</si>
  <si>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</si>
  <si>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</si>
  <si>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</si>
  <si>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</si>
  <si>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</si>
  <si>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</si>
  <si>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</si>
  <si>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</si>
  <si>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</si>
  <si>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</si>
  <si>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</si>
  <si>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</si>
  <si>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</si>
  <si>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</si>
  <si>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</si>
  <si>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</si>
  <si>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</si>
  <si>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</si>
  <si>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</si>
  <si>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</si>
  <si>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</si>
  <si>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</si>
  <si>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</si>
  <si>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</si>
  <si>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</si>
  <si>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</si>
  <si>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</si>
  <si>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</si>
  <si>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</si>
  <si>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</si>
  <si>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</si>
  <si>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</si>
  <si>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</si>
  <si>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</si>
  <si>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</si>
  <si>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</si>
  <si>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</si>
  <si>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</si>
  <si>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</si>
  <si>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</si>
  <si>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</si>
  <si>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</si>
  <si>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</si>
  <si>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</si>
  <si>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</si>
  <si>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</si>
  <si>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</si>
  <si>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</si>
  <si>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</si>
  <si>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</si>
  <si>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</si>
  <si>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</si>
  <si>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</si>
  <si>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</si>
  <si>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</si>
  <si>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</si>
  <si>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</si>
  <si>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</si>
  <si>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</si>
  <si>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</si>
  <si>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</si>
  <si>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</si>
  <si>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</si>
  <si>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</si>
  <si>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</si>
  <si>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</si>
  <si>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</si>
  <si>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</si>
  <si>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</si>
  <si>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</si>
  <si>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</si>
  <si>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</si>
  <si>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</si>
  <si>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</si>
  <si>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</si>
  <si>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</si>
  <si>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</si>
  <si>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</si>
  <si>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</si>
  <si>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</si>
  <si>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</si>
  <si>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</si>
  <si>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</si>
  <si>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</si>
  <si>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</si>
  <si>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</si>
  <si>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</si>
  <si>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</si>
  <si>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</si>
  <si>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</si>
  <si>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</si>
  <si>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</si>
  <si>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</si>
  <si>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</si>
  <si>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</si>
  <si>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</si>
  <si>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</si>
  <si>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</si>
  <si>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</si>
  <si>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</si>
  <si>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</si>
  <si>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</si>
  <si>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</si>
  <si>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</si>
  <si>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</si>
  <si>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</si>
  <si>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</si>
  <si>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</si>
  <si>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</si>
  <si>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</si>
  <si>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</si>
  <si>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</si>
  <si>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</si>
  <si>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</si>
  <si>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</si>
  <si>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</si>
  <si>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</si>
  <si>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</si>
  <si>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</si>
  <si>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</si>
  <si>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</si>
  <si>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</si>
  <si>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</si>
  <si>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</si>
  <si>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</si>
  <si>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</si>
  <si>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</si>
  <si>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</si>
  <si>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</si>
  <si>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</si>
  <si>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</si>
  <si>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</si>
  <si>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</si>
  <si>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</si>
  <si>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</si>
  <si>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</si>
  <si>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</si>
  <si>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</si>
  <si>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</si>
  <si>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</si>
  <si>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</si>
  <si>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</si>
  <si>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</si>
  <si>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</si>
  <si>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</si>
  <si>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</si>
  <si>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</si>
  <si>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</si>
  <si>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</si>
  <si>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</si>
  <si>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</si>
  <si>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</si>
  <si>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</si>
  <si>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</si>
  <si>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</si>
  <si>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</si>
  <si>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</si>
  <si>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</si>
  <si>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</si>
  <si>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</si>
  <si>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</si>
  <si>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</si>
  <si>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</si>
  <si>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</si>
  <si>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</si>
  <si>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</si>
  <si>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</si>
  <si>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</si>
  <si>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</si>
  <si>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</si>
  <si>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</si>
  <si>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</si>
  <si>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</si>
  <si>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</si>
  <si>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</si>
  <si>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</si>
  <si>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</si>
  <si>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</si>
  <si>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</si>
  <si>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</si>
  <si>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</si>
  <si>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</si>
  <si>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</si>
  <si>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</si>
  <si>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</si>
  <si>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</si>
  <si>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</si>
  <si>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</si>
  <si>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</si>
  <si>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</si>
  <si>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</si>
  <si>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</si>
  <si>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</si>
  <si>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</si>
  <si>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</si>
  <si>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</si>
  <si>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</si>
  <si>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</si>
  <si>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</si>
  <si>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</si>
  <si>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</si>
  <si>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</si>
  <si>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</si>
  <si>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</si>
  <si>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</si>
  <si>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</si>
  <si>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</si>
  <si>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</si>
  <si>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</si>
  <si>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</si>
  <si>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</si>
  <si>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</si>
  <si>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</si>
  <si>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</si>
  <si>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</si>
  <si>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</si>
  <si>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</si>
  <si>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</si>
  <si>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</si>
  <si>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</si>
  <si>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</si>
  <si>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</si>
  <si>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</si>
  <si>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</si>
  <si>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</si>
  <si>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</si>
  <si>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</si>
  <si>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</si>
  <si>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</si>
  <si>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</si>
  <si>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</si>
  <si>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</si>
  <si>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</si>
  <si>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</si>
  <si>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</si>
  <si>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</si>
  <si>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</si>
  <si>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</si>
  <si>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</si>
  <si>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</si>
  <si>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</si>
  <si>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</si>
  <si>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</si>
  <si>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</si>
  <si>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</si>
  <si>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</si>
  <si>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</si>
  <si>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</si>
  <si>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</si>
  <si>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</si>
  <si>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</si>
  <si>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</si>
  <si>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</si>
  <si>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</si>
  <si>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</si>
  <si>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</si>
  <si>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</si>
  <si>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</si>
  <si>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</si>
  <si>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</si>
  <si>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</si>
  <si>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</si>
  <si>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</si>
  <si>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</si>
  <si>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</si>
  <si>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</si>
  <si>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</si>
  <si>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</si>
  <si>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</si>
  <si>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</si>
  <si>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</si>
  <si>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</si>
  <si>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</si>
  <si>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</si>
  <si>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</si>
  <si>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</si>
  <si>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</si>
  <si>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</si>
  <si>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</si>
  <si>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</si>
  <si>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</si>
  <si>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</si>
  <si>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</si>
  <si>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</si>
  <si>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</si>
  <si>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</si>
  <si>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</si>
  <si>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</si>
  <si>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</si>
  <si>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</si>
  <si>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</si>
  <si>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</si>
  <si>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</si>
  <si>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</si>
  <si>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</si>
  <si>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</si>
  <si>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</si>
  <si>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</si>
  <si>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</si>
  <si>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</si>
  <si>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</si>
  <si>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</si>
  <si>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</si>
  <si>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</si>
  <si>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</si>
  <si>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</si>
  <si>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</si>
  <si>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</si>
  <si>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</si>
  <si>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</si>
  <si>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</si>
  <si>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</si>
  <si>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</si>
  <si>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</si>
  <si>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</si>
  <si>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</si>
  <si>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</si>
  <si>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</si>
  <si>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</si>
  <si>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</si>
  <si>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</si>
  <si>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</si>
  <si>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</si>
  <si>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</si>
  <si>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</si>
  <si>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</si>
  <si>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</si>
  <si>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</si>
  <si>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</si>
  <si>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</si>
  <si>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</si>
  <si>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</si>
  <si>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</si>
  <si>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</si>
  <si>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</si>
  <si>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</si>
  <si>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</si>
  <si>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</si>
  <si>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</si>
  <si>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</si>
  <si>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</si>
  <si>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</si>
  <si>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</si>
  <si>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</si>
  <si>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</si>
  <si>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</si>
  <si>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</si>
  <si>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</si>
  <si>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</si>
  <si>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</si>
  <si>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</si>
  <si>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</si>
  <si>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</si>
  <si>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</si>
  <si>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</si>
  <si>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</si>
  <si>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</si>
  <si>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</si>
  <si>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</si>
  <si>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</si>
  <si>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</si>
  <si>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</si>
  <si>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</si>
  <si>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</si>
  <si>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</si>
  <si>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</si>
  <si>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</si>
  <si>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</si>
  <si>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</si>
  <si>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</si>
  <si>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</si>
  <si>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</si>
  <si>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</si>
  <si>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</si>
  <si>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</si>
  <si>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</si>
  <si>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</si>
  <si>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</si>
  <si>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</si>
  <si>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</si>
  <si>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</si>
  <si>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</si>
  <si>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</si>
  <si>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</si>
  <si>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</si>
  <si>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</si>
  <si>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</si>
  <si>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</si>
  <si>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</si>
  <si>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</si>
  <si>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</si>
  <si>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</si>
  <si>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</si>
  <si>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</si>
  <si>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</si>
  <si>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</si>
  <si>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</si>
  <si>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</si>
  <si>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</si>
  <si>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</si>
  <si>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</si>
  <si>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</si>
  <si>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</si>
  <si>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</si>
  <si>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</si>
  <si>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</si>
  <si>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</si>
  <si>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</si>
  <si>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</si>
  <si>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</si>
  <si>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</si>
  <si>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</si>
  <si>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</si>
  <si>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</si>
  <si>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</si>
  <si>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</si>
  <si>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</si>
  <si>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</si>
  <si>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</si>
  <si>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</si>
  <si>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</si>
  <si>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</si>
  <si>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</si>
  <si>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</si>
  <si>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</si>
  <si>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</si>
  <si>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</si>
  <si>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</si>
  <si>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</si>
  <si>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</si>
  <si>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</si>
  <si>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</si>
  <si>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</si>
  <si>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</si>
  <si>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</si>
  <si>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</si>
  <si>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</si>
  <si>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</si>
  <si>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</si>
  <si>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</si>
  <si>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</si>
  <si>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</si>
  <si>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</si>
  <si>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</si>
  <si>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</si>
  <si>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</si>
  <si>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</si>
  <si>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</si>
  <si>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</si>
  <si>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</si>
  <si>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</si>
  <si>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</si>
  <si>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</si>
  <si>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</si>
  <si>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</si>
  <si>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</si>
  <si>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</si>
  <si>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</si>
  <si>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</si>
  <si>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</si>
  <si>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</si>
  <si>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</si>
  <si>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</si>
  <si>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</si>
  <si>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</si>
  <si>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</si>
  <si>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</si>
  <si>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</si>
  <si>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</si>
  <si>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</si>
  <si>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</si>
  <si>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</si>
  <si>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</si>
  <si>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</si>
  <si>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</si>
  <si>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</si>
  <si>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</si>
  <si>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</si>
  <si>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</si>
  <si>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</si>
  <si>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</si>
  <si>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</si>
  <si>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</si>
  <si>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</si>
  <si>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</si>
  <si>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</si>
  <si>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</si>
  <si>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</si>
  <si>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</si>
  <si>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</si>
  <si>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</si>
  <si>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</si>
  <si>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</si>
  <si>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</si>
  <si>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</si>
  <si>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</si>
  <si>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</si>
  <si>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</si>
  <si>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</si>
  <si>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</si>
  <si>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</si>
  <si>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</si>
  <si>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</si>
  <si>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</si>
  <si>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</si>
  <si>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</si>
  <si>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</si>
  <si>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</si>
  <si>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</si>
  <si>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</si>
  <si>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</si>
  <si>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</si>
  <si>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</si>
  <si>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</si>
  <si>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</si>
  <si>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</si>
  <si>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</si>
  <si>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</si>
  <si>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</si>
  <si>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</si>
  <si>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</si>
  <si>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</si>
  <si>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</si>
  <si>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</si>
  <si>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</si>
  <si>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</si>
  <si>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</si>
  <si>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</si>
  <si>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</si>
  <si>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</si>
  <si>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</si>
  <si>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</si>
  <si>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</si>
  <si>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</si>
  <si>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</si>
  <si>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</si>
  <si>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</si>
  <si>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</si>
  <si>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</si>
  <si>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</si>
  <si>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</si>
  <si>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</si>
  <si>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</si>
  <si>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</si>
  <si>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</si>
  <si>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</si>
  <si>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</si>
  <si>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</si>
  <si>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</si>
  <si>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</si>
  <si>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</si>
  <si>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</si>
  <si>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</si>
  <si>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</si>
  <si>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</si>
  <si>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</si>
  <si>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</si>
  <si>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</si>
  <si>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</si>
  <si>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</si>
  <si>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</si>
  <si>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</si>
  <si>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</si>
  <si>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</si>
  <si>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</si>
  <si>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</si>
  <si>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</si>
  <si>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</si>
  <si>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</si>
  <si>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</si>
  <si>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</si>
  <si>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</si>
  <si>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</si>
  <si>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</si>
  <si>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</si>
  <si>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</si>
  <si>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</si>
  <si>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</si>
  <si>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</si>
  <si>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</si>
  <si>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</si>
  <si>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</si>
  <si>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</si>
  <si>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</si>
  <si>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</si>
  <si>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</si>
  <si>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</si>
  <si>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</si>
  <si>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</si>
  <si>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</si>
  <si>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</si>
  <si>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</si>
  <si>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</si>
  <si>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</si>
  <si>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</si>
  <si>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</si>
  <si>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</si>
  <si>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</si>
  <si>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</si>
  <si>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</si>
  <si>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</si>
  <si>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</si>
  <si>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</si>
  <si>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</si>
  <si>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</si>
  <si>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</si>
  <si>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</si>
  <si>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</si>
  <si>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</si>
  <si>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</si>
  <si>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</si>
  <si>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</si>
  <si>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</si>
  <si>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</si>
  <si>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</si>
  <si>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</si>
  <si>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</si>
  <si>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</si>
  <si>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</si>
  <si>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</si>
  <si>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</si>
  <si>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</si>
  <si>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</si>
  <si>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</si>
  <si>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</si>
  <si>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</si>
  <si>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</si>
  <si>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</si>
  <si>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</si>
  <si>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</si>
  <si>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</si>
  <si>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</si>
  <si>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</si>
  <si>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</si>
  <si>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</si>
  <si>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</si>
  <si>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</si>
  <si>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</si>
  <si>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</si>
  <si>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</si>
  <si>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</si>
  <si>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</si>
  <si>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</si>
  <si>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</si>
  <si>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</si>
  <si>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</si>
  <si>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</si>
  <si>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</si>
  <si>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</si>
  <si>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</si>
  <si>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</si>
  <si>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</si>
  <si>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</si>
  <si>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</si>
  <si>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</si>
  <si>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</si>
  <si>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</si>
  <si>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</si>
  <si>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</si>
  <si>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</si>
  <si>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</si>
  <si>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</si>
  <si>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</si>
  <si>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</si>
  <si>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</si>
  <si>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</si>
  <si>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</si>
  <si>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</si>
  <si>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</si>
  <si>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</si>
  <si>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</si>
  <si>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</si>
  <si>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</si>
  <si>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</si>
  <si>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</si>
  <si>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</si>
  <si>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</si>
  <si>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</si>
  <si>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</si>
  <si>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</si>
  <si>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</si>
  <si>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</si>
  <si>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</si>
  <si>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</si>
  <si>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</si>
  <si>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</si>
  <si>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</si>
  <si>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</si>
  <si>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</si>
  <si>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</si>
  <si>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</si>
  <si>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</si>
  <si>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</si>
  <si>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</si>
  <si>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</si>
  <si>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</si>
  <si>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</si>
  <si>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</si>
  <si>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</si>
  <si>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</si>
  <si>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</si>
  <si>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</si>
  <si>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</si>
  <si>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</si>
  <si>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</si>
  <si>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</si>
  <si>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</si>
  <si>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</si>
  <si>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</si>
  <si>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</si>
  <si>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</si>
  <si>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</si>
  <si>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</si>
  <si>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</si>
  <si>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</si>
  <si>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</si>
  <si>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</si>
  <si>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</si>
  <si>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</si>
  <si>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</si>
  <si>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</si>
  <si>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</si>
  <si>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</si>
  <si>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</si>
  <si>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</si>
  <si>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</si>
  <si>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</si>
  <si>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</si>
  <si>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</si>
  <si>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</si>
  <si>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</si>
  <si>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</si>
  <si>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</si>
  <si>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</si>
  <si>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</si>
  <si>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</si>
  <si>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</si>
  <si>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</si>
  <si>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</si>
  <si>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</si>
  <si>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</si>
  <si>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</si>
  <si>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</si>
  <si>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</si>
  <si>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</si>
  <si>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</si>
  <si>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</si>
  <si>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</si>
  <si>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</si>
  <si>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</si>
  <si>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</si>
  <si>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</si>
  <si>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</si>
  <si>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</si>
  <si>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</si>
  <si>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</si>
  <si>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</si>
  <si>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</si>
  <si>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</si>
  <si>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</si>
  <si>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</si>
  <si>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</si>
  <si>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</si>
  <si>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</si>
  <si>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</si>
  <si>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</si>
  <si>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</si>
  <si>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</si>
  <si>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</si>
  <si>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</si>
  <si>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</si>
  <si>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</si>
  <si>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</si>
  <si>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</si>
  <si>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</si>
  <si>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</si>
  <si>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</si>
  <si>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</si>
  <si>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</si>
  <si>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</si>
  <si>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</si>
  <si>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</si>
  <si>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</si>
  <si>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</si>
  <si>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</si>
  <si>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</si>
  <si>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</si>
  <si>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</si>
  <si>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</si>
  <si>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</si>
  <si>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</si>
  <si>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</si>
  <si>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</si>
  <si>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</si>
  <si>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</si>
  <si>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</si>
  <si>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</si>
  <si>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</si>
  <si>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</si>
  <si>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</si>
  <si>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</si>
  <si>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</si>
  <si>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</si>
  <si>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</si>
  <si>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</si>
  <si>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</si>
  <si>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</si>
  <si>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</si>
  <si>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</si>
  <si>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</si>
  <si>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</si>
  <si>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</si>
  <si>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</si>
  <si>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</si>
  <si>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</si>
  <si>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</si>
  <si>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</si>
  <si>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</si>
  <si>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</si>
  <si>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</si>
  <si>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</si>
  <si>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</si>
  <si>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</si>
  <si>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</si>
  <si>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</si>
  <si>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</si>
  <si>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</si>
  <si>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</si>
  <si>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</si>
  <si>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</si>
  <si>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</si>
  <si>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</si>
  <si>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</si>
  <si>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</si>
  <si>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</si>
  <si>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</si>
  <si>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</si>
  <si>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</si>
  <si>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</si>
  <si>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</si>
  <si>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</si>
  <si>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</si>
  <si>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</si>
  <si>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</si>
  <si>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</si>
  <si>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</si>
  <si>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</si>
  <si>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</si>
  <si>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</si>
  <si>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</si>
  <si>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</si>
  <si>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</si>
  <si>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</si>
  <si>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</si>
  <si>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</si>
  <si>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</si>
  <si>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</si>
  <si>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</si>
  <si>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</si>
  <si>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</si>
  <si>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</si>
  <si>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</si>
  <si>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</si>
  <si>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</si>
  <si>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</si>
  <si>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</si>
  <si>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</si>
  <si>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</si>
  <si>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</si>
  <si>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</si>
  <si>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</si>
  <si>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</si>
  <si>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</si>
  <si>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</si>
  <si>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</si>
  <si>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</si>
  <si>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</si>
  <si>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</si>
  <si>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</si>
  <si>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</si>
  <si>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</si>
  <si>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</si>
  <si>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</si>
  <si>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</si>
  <si>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</si>
  <si>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</si>
  <si>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</si>
  <si>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</si>
  <si>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</si>
  <si>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</si>
  <si>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</si>
  <si>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</si>
  <si>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</si>
  <si>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</si>
  <si>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</si>
  <si>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</si>
  <si>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</si>
  <si>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</si>
  <si>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</si>
  <si>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</si>
  <si>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</si>
  <si>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</si>
  <si>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</si>
  <si>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</si>
  <si>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</si>
  <si>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</si>
  <si>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</si>
  <si>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</si>
  <si>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</si>
  <si>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</si>
  <si>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</si>
  <si>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</si>
  <si>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</si>
  <si>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</si>
  <si>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</si>
  <si>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</si>
  <si>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</si>
  <si>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</si>
  <si>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</si>
  <si>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</si>
  <si>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</si>
  <si>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</si>
  <si>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</si>
  <si>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</si>
  <si>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</si>
  <si>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</si>
  <si>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</si>
  <si>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</si>
  <si>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</si>
  <si>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</si>
  <si>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</si>
  <si>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</si>
  <si>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</si>
  <si>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</si>
  <si>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</si>
  <si>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</si>
  <si>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</si>
  <si>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</si>
  <si>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</si>
  <si>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</si>
  <si>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</si>
  <si>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</si>
  <si>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</si>
  <si>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</si>
  <si>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</si>
  <si>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</si>
  <si>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</si>
  <si>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</si>
  <si>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</si>
  <si>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</si>
  <si>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</si>
  <si>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</si>
  <si>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</si>
  <si>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</si>
  <si>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</si>
  <si>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</si>
  <si>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</si>
  <si>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</si>
  <si>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</si>
  <si>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</si>
  <si>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</si>
  <si>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</si>
  <si>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</si>
  <si>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</si>
  <si>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</si>
  <si>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</si>
  <si>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</si>
  <si>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</si>
  <si>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</si>
  <si>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</si>
  <si>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</si>
  <si>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</si>
  <si>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</si>
  <si>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</si>
  <si>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</si>
  <si>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</si>
  <si>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</si>
  <si>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</si>
  <si>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</si>
  <si>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</si>
  <si>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</si>
  <si>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</si>
  <si>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</si>
  <si>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</si>
  <si>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</si>
  <si>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</si>
  <si>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</si>
  <si>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</si>
  <si>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</si>
  <si>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</si>
  <si>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</si>
  <si>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</si>
  <si>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</si>
  <si>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</si>
  <si>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</si>
  <si>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</si>
  <si>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</si>
  <si>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</si>
  <si>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</si>
  <si>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</si>
  <si>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</si>
  <si>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</si>
  <si>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</si>
  <si>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</si>
  <si>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</si>
  <si>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</si>
  <si>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</si>
  <si>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</si>
  <si>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</si>
  <si>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</si>
  <si>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</si>
  <si>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</si>
  <si>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</si>
  <si>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</si>
  <si>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</si>
  <si>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</si>
  <si>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</si>
  <si>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</si>
  <si>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</si>
  <si>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</si>
  <si>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</si>
  <si>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</si>
  <si>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</si>
  <si>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</si>
  <si>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</si>
  <si>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</si>
  <si>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</si>
  <si>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</si>
  <si>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</si>
  <si>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</si>
  <si>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</si>
  <si>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</si>
  <si>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</si>
  <si>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</si>
  <si>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</si>
  <si>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</si>
  <si>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</si>
  <si>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</si>
  <si>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</si>
  <si>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</si>
  <si>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</si>
  <si>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</si>
  <si>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</si>
  <si>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</si>
  <si>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</si>
  <si>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</si>
  <si>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</si>
  <si>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</si>
  <si>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</si>
  <si>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</si>
  <si>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</si>
  <si>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</si>
  <si>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</si>
  <si>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</si>
  <si>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</si>
  <si>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</si>
  <si>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</si>
  <si>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</si>
  <si>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</si>
  <si>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</si>
  <si>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</si>
  <si>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</si>
  <si>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</si>
  <si>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</si>
  <si>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</si>
  <si>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</si>
  <si>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</si>
  <si>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</si>
  <si>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</si>
  <si>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</si>
  <si>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</si>
  <si>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</si>
  <si>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</si>
  <si>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</si>
  <si>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</si>
  <si>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</si>
  <si>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</si>
  <si>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</si>
  <si>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</si>
  <si>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</si>
  <si>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</si>
  <si>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</si>
  <si>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</si>
  <si>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</si>
  <si>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</si>
  <si>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</si>
  <si>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</si>
  <si>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</si>
  <si>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</si>
  <si>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</si>
  <si>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</si>
  <si>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</si>
  <si>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</si>
  <si>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</si>
  <si>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</si>
  <si>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</si>
  <si>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</si>
  <si>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</si>
  <si>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</si>
  <si>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</si>
  <si>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</si>
  <si>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</si>
  <si>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</si>
  <si>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</si>
  <si>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</si>
  <si>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</si>
  <si>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</si>
  <si>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</si>
  <si>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</si>
  <si>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</si>
  <si>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</si>
  <si>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</si>
  <si>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</si>
  <si>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</si>
  <si>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</si>
  <si>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</si>
  <si>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</si>
  <si>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</si>
  <si>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</si>
  <si>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</si>
  <si>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</si>
  <si>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</si>
  <si>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</si>
  <si>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</si>
  <si>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</si>
  <si>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</si>
  <si>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</si>
  <si>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</si>
  <si>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</si>
  <si>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</si>
  <si>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</si>
  <si>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</si>
  <si>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</si>
  <si>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</si>
  <si>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</si>
  <si>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</si>
  <si>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</si>
  <si>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</si>
  <si>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</si>
  <si>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</si>
  <si>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</si>
  <si>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</si>
  <si>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</si>
  <si>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</si>
  <si>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</si>
  <si>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</si>
  <si>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</si>
  <si>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</si>
  <si>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</si>
  <si>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</si>
  <si>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</si>
  <si>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</si>
  <si>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</si>
  <si>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</si>
  <si>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</si>
  <si>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</si>
  <si>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</si>
  <si>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</si>
  <si>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</si>
  <si>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</si>
  <si>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</si>
  <si>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</si>
  <si>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</si>
  <si>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</si>
  <si>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</si>
  <si>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</si>
  <si>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</si>
  <si>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</si>
  <si>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</si>
  <si>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</si>
  <si>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</si>
  <si>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</si>
  <si>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</si>
  <si>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</si>
  <si>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</si>
  <si>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</si>
  <si>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</si>
  <si>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</si>
  <si>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</si>
  <si>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</si>
  <si>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</si>
  <si>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</si>
  <si>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</si>
  <si>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</si>
  <si>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</si>
  <si>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</si>
  <si>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</si>
  <si>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</si>
  <si>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</si>
  <si>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</si>
  <si>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</si>
  <si>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</si>
  <si>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</si>
  <si>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</si>
  <si>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</si>
  <si>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</si>
  <si>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</si>
  <si>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</si>
  <si>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</si>
  <si>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</si>
  <si>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</si>
  <si>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</si>
  <si>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</si>
  <si>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</si>
  <si>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</si>
  <si>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</si>
  <si>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</si>
  <si>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</si>
  <si>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</si>
  <si>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</si>
  <si>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</si>
  <si>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</si>
  <si>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</si>
  <si>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</si>
  <si>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</si>
  <si>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</si>
  <si>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</si>
  <si>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</si>
  <si>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</si>
  <si>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</si>
  <si>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</si>
  <si>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</si>
  <si>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</si>
  <si>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</si>
  <si>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</si>
  <si>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</si>
  <si>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</si>
  <si>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</si>
  <si>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</si>
  <si>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</si>
  <si>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</si>
  <si>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</si>
  <si>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</si>
  <si>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</si>
  <si>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</si>
  <si>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</si>
  <si>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</si>
  <si>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</si>
  <si>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</si>
  <si>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</si>
  <si>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</si>
  <si>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</si>
  <si>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</si>
  <si>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</si>
  <si>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</si>
  <si>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</si>
  <si>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</si>
  <si>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</si>
  <si>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</si>
  <si>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</si>
  <si>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</si>
  <si>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</si>
  <si>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</si>
  <si>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</si>
  <si>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</si>
  <si>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</si>
  <si>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</si>
  <si>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</si>
  <si>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</si>
  <si>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</si>
  <si>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</si>
  <si>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</si>
  <si>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</si>
  <si>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</si>
  <si>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</si>
  <si>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</si>
  <si>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</si>
  <si>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</si>
  <si>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</si>
  <si>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</si>
  <si>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</si>
  <si>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</si>
  <si>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</si>
  <si>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</si>
  <si>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</si>
  <si>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</si>
  <si>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</si>
  <si>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</si>
  <si>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</si>
  <si>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</si>
  <si>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</si>
  <si>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</si>
  <si>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</si>
  <si>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</si>
  <si>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</si>
  <si>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</si>
  <si>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</si>
  <si>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</si>
  <si>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</si>
  <si>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</si>
  <si>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</si>
  <si>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</si>
  <si>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</si>
  <si>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</si>
  <si>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</si>
  <si>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</si>
  <si>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</si>
  <si>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</si>
  <si>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</si>
  <si>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</si>
  <si>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</si>
  <si>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</si>
  <si>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</si>
  <si>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</si>
  <si>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</si>
  <si>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</si>
  <si>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</si>
  <si>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</si>
  <si>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</si>
  <si>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</si>
  <si>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</si>
  <si>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</si>
  <si>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</si>
  <si>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</si>
  <si>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</si>
  <si>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</si>
  <si>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</si>
  <si>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</si>
  <si>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</si>
  <si>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</si>
  <si>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</si>
  <si>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</si>
  <si>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</si>
  <si>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</si>
  <si>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</si>
  <si>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</si>
  <si>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</si>
  <si>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</si>
  <si>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</si>
  <si>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</si>
  <si>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</si>
  <si>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</si>
  <si>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</si>
  <si>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</si>
  <si>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</si>
  <si>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</si>
  <si>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</si>
  <si>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</si>
  <si>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</si>
  <si>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</si>
  <si>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</si>
  <si>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</si>
  <si>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</si>
  <si>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</si>
  <si>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</si>
  <si>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</si>
  <si>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</si>
  <si>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</si>
  <si>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</si>
  <si>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</si>
  <si>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</si>
  <si>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</si>
  <si>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</si>
  <si>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</si>
  <si>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</si>
  <si>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</si>
  <si>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</si>
  <si>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</si>
  <si>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</si>
  <si>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</si>
  <si>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</si>
  <si>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</si>
  <si>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</si>
  <si>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</si>
  <si>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</si>
  <si>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</si>
  <si>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</si>
  <si>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</si>
  <si>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</si>
  <si>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</si>
  <si>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</si>
  <si>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</si>
  <si>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</si>
  <si>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</si>
  <si>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</si>
  <si>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</si>
  <si>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</si>
  <si>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</si>
  <si>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</si>
  <si>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</si>
  <si>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</si>
  <si>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</si>
  <si>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</si>
  <si>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</si>
  <si>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</si>
  <si>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</si>
  <si>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</si>
  <si>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</si>
  <si>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</si>
  <si>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</si>
  <si>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</si>
  <si>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</si>
  <si>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</si>
  <si>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</si>
  <si>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</si>
  <si>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</si>
  <si>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</si>
  <si>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</si>
  <si>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</si>
  <si>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</si>
  <si>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</si>
  <si>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</si>
  <si>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</si>
  <si>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</si>
  <si>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</si>
  <si>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</si>
  <si>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</si>
  <si>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</si>
  <si>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</si>
  <si>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</si>
  <si>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</si>
  <si>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</si>
  <si>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</si>
  <si>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</si>
  <si>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</si>
  <si>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</si>
  <si>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</si>
  <si>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</si>
  <si>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</si>
  <si>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</si>
  <si>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</si>
  <si>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</si>
  <si>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</si>
  <si>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</si>
  <si>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</si>
  <si>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</si>
  <si>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</si>
  <si>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</si>
  <si>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</si>
  <si>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</si>
  <si>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</si>
  <si>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</si>
  <si>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</si>
  <si>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</si>
  <si>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</si>
  <si>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</si>
  <si>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</si>
  <si>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</si>
  <si>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</si>
  <si>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</si>
  <si>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</si>
  <si>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</si>
  <si>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</si>
  <si>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</si>
  <si>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</si>
  <si>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</si>
  <si>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</si>
  <si>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</si>
  <si>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</si>
  <si>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</si>
  <si>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</si>
  <si>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</si>
  <si>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</si>
  <si>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</si>
  <si>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</si>
  <si>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</si>
  <si>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</si>
  <si>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</si>
  <si>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</si>
  <si>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</si>
  <si>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</si>
  <si>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</si>
  <si>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</si>
  <si>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</si>
  <si>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</si>
  <si>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</si>
  <si>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</si>
  <si>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</si>
  <si>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</si>
  <si>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</si>
  <si>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</si>
  <si>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</si>
  <si>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</si>
  <si>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</si>
  <si>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</si>
  <si>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</si>
  <si>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</si>
  <si>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</si>
  <si>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</si>
  <si>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</si>
  <si>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</si>
  <si>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</si>
  <si>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</si>
  <si>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</si>
  <si>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</si>
  <si>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</si>
  <si>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</si>
  <si>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</si>
  <si>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</si>
  <si>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</si>
  <si>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</si>
  <si>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</si>
  <si>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</si>
  <si>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</si>
  <si>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</si>
  <si>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</si>
  <si>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</si>
  <si>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</si>
  <si>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</si>
  <si>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</si>
  <si>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</si>
  <si>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</si>
  <si>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</si>
  <si>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</si>
  <si>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</si>
  <si>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</si>
  <si>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</si>
  <si>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</si>
  <si>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</si>
  <si>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</si>
  <si>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</si>
  <si>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</si>
  <si>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</si>
  <si>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</si>
  <si>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</si>
  <si>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</si>
  <si>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</si>
  <si>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</si>
  <si>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</si>
  <si>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</si>
  <si>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</si>
  <si>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</si>
  <si>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</si>
  <si>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</si>
  <si>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</si>
  <si>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</si>
  <si>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</si>
  <si>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</si>
  <si>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</si>
  <si>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</si>
  <si>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</si>
  <si>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</si>
  <si>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</si>
  <si>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</si>
  <si>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</si>
  <si>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</si>
  <si>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</si>
  <si>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</si>
  <si>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</si>
  <si>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</si>
  <si>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</si>
  <si>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</si>
  <si>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</si>
  <si>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</si>
  <si>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</si>
  <si>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</si>
  <si>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</si>
  <si>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</si>
  <si>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</si>
  <si>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</si>
  <si>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</si>
  <si>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</si>
  <si>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</si>
  <si>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</si>
  <si>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</si>
  <si>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</si>
  <si>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</si>
  <si>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</si>
  <si>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</si>
  <si>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</si>
  <si>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</si>
  <si>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</si>
  <si>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</si>
  <si>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</si>
  <si>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</si>
  <si>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</si>
  <si>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</si>
  <si>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</si>
  <si>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</si>
  <si>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</si>
  <si>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</si>
  <si>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</si>
  <si>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</si>
  <si>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</si>
  <si>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</si>
  <si>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</si>
  <si>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</si>
  <si>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</si>
  <si>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</si>
  <si>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</si>
  <si>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</si>
  <si>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</si>
  <si>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</si>
  <si>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</si>
  <si>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</si>
  <si>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</si>
  <si>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</si>
  <si>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</si>
  <si>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</si>
  <si>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</si>
  <si>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</si>
  <si>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</si>
  <si>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</si>
  <si>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</si>
  <si>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</si>
  <si>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</si>
  <si>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</si>
  <si>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</si>
  <si>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</si>
  <si>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</si>
  <si>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</si>
  <si>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</si>
  <si>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</si>
  <si>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</si>
  <si>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</si>
  <si>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</si>
  <si>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</si>
  <si>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</si>
  <si>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</si>
  <si>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</si>
  <si>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</si>
  <si>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</si>
  <si>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</si>
  <si>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</si>
  <si>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</si>
  <si>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</si>
  <si>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</si>
  <si>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</si>
  <si>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</si>
  <si>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</si>
  <si>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</si>
  <si>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</si>
  <si>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</si>
  <si>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</si>
  <si>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</si>
  <si>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</si>
  <si>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</si>
  <si>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</si>
  <si>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</si>
  <si>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</si>
  <si>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</si>
  <si>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</si>
  <si>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</si>
  <si>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</si>
  <si>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</si>
  <si>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</si>
  <si>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</si>
  <si>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</si>
  <si>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</si>
  <si>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</si>
  <si>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</si>
  <si>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</si>
  <si>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</si>
  <si>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</si>
  <si>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</si>
  <si>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</si>
  <si>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</si>
  <si>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</si>
  <si>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</si>
  <si>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</si>
  <si>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</si>
  <si>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</si>
  <si>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</si>
  <si>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</si>
  <si>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</si>
  <si>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</si>
  <si>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</si>
  <si>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</si>
  <si>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</si>
  <si>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</si>
  <si>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</si>
  <si>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</si>
  <si>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</si>
  <si>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</si>
  <si>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</si>
  <si>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</si>
  <si>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</si>
  <si>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</si>
  <si>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</si>
  <si>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</si>
  <si>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</si>
  <si>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</si>
  <si>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</si>
  <si>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</si>
  <si>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</si>
  <si>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</si>
  <si>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</si>
  <si>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</si>
  <si>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</si>
  <si>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</si>
  <si>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</si>
  <si>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</si>
  <si>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</si>
  <si>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</si>
  <si>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</si>
  <si>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</si>
  <si>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</si>
  <si>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</si>
  <si>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</si>
  <si>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</si>
  <si>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</si>
  <si>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</si>
  <si>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</si>
  <si>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</si>
  <si>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</si>
  <si>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</si>
  <si>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</si>
  <si>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</si>
  <si>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</si>
  <si>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</si>
  <si>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</si>
  <si>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</si>
  <si>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</si>
  <si>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</si>
  <si>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</si>
  <si>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</si>
  <si>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</si>
  <si>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</si>
  <si>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</si>
  <si>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</si>
  <si>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</si>
  <si>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</si>
  <si>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</si>
  <si>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</si>
  <si>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</si>
  <si>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</si>
  <si>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</si>
  <si>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</si>
  <si>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</si>
  <si>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</si>
  <si>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</si>
  <si>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</si>
  <si>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</si>
  <si>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</si>
  <si>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</si>
  <si>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</si>
  <si>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</si>
  <si>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</si>
  <si>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</si>
  <si>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</si>
  <si>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</si>
  <si>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</si>
  <si>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</si>
  <si>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</si>
  <si>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</si>
  <si>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</si>
  <si>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</si>
  <si>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</si>
  <si>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</si>
  <si>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</si>
  <si>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</si>
  <si>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</si>
  <si>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</si>
  <si>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</si>
  <si>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</si>
  <si>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</si>
  <si>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</si>
  <si>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</si>
  <si>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</si>
  <si>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</si>
  <si>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</si>
  <si>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</si>
  <si>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</si>
  <si>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</si>
  <si>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</si>
  <si>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</si>
  <si>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</si>
  <si>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</si>
  <si>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</si>
  <si>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</si>
  <si>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</si>
  <si>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</si>
  <si>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</si>
  <si>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</si>
  <si>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</si>
  <si>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</si>
  <si>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</si>
  <si>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</si>
  <si>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</si>
  <si>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</si>
  <si>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</si>
  <si>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</si>
  <si>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</si>
  <si>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</si>
  <si>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</si>
  <si>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</si>
  <si>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</si>
  <si>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</si>
  <si>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</si>
  <si>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</si>
  <si>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</si>
  <si>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</si>
  <si>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</si>
  <si>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</si>
  <si>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</si>
  <si>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</si>
  <si>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</si>
  <si>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</si>
  <si>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</si>
  <si>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</si>
  <si>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</si>
  <si>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</si>
  <si>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</si>
  <si>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</si>
  <si>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</si>
  <si>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</si>
  <si>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</si>
  <si>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</si>
  <si>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</si>
  <si>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</si>
  <si>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</si>
  <si>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</si>
  <si>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</si>
  <si>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</si>
  <si>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</si>
  <si>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</si>
  <si>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</si>
  <si>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</si>
  <si>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</si>
  <si>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</si>
  <si>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</si>
  <si>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</si>
  <si>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</si>
  <si>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</si>
  <si>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</si>
  <si>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</si>
  <si>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</si>
  <si>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</si>
  <si>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</si>
  <si>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</si>
  <si>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</si>
  <si>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</si>
  <si>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</si>
  <si>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</si>
  <si>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</si>
  <si>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</si>
  <si>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</si>
  <si>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</si>
  <si>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</si>
  <si>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</si>
  <si>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</si>
  <si>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</si>
  <si>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</si>
  <si>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</si>
  <si>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</si>
  <si>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</si>
  <si>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</si>
  <si>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</si>
  <si>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</si>
  <si>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</si>
  <si>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</si>
  <si>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</si>
  <si>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</si>
  <si>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</si>
  <si>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</si>
  <si>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</si>
  <si>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</si>
  <si>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</si>
  <si>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</si>
  <si>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</si>
  <si>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</si>
  <si>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</si>
  <si>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</si>
  <si>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</si>
  <si>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</si>
  <si>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</si>
  <si>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</si>
  <si>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</si>
  <si>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</si>
  <si>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</si>
  <si>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</si>
  <si>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</si>
  <si>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</si>
  <si>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</si>
  <si>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</si>
  <si>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</si>
  <si>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</si>
  <si>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</si>
  <si>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</si>
  <si>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</si>
  <si>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</si>
  <si>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</si>
  <si>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</si>
  <si>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</si>
  <si>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</si>
  <si>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</si>
  <si>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</si>
  <si>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</si>
  <si>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</si>
  <si>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</si>
  <si>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</si>
  <si>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</si>
  <si>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</si>
  <si>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</si>
  <si>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</si>
  <si>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</si>
  <si>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</si>
  <si>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</si>
  <si>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</si>
  <si>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</si>
  <si>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</si>
  <si>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</si>
  <si>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</si>
  <si>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</si>
  <si>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</si>
  <si>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</si>
  <si>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</si>
  <si>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</si>
  <si>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</si>
  <si>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</si>
  <si>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</si>
  <si>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</si>
  <si>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</si>
  <si>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</si>
  <si>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</si>
  <si>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</si>
  <si>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</si>
  <si>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</si>
  <si>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</si>
  <si>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</si>
  <si>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</si>
  <si>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</si>
  <si>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</si>
  <si>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</si>
  <si>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</si>
  <si>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</si>
  <si>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</si>
  <si>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</si>
  <si>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</si>
  <si>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</si>
  <si>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</si>
  <si>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</si>
  <si>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</si>
  <si>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</si>
  <si>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</si>
  <si>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</si>
  <si>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</si>
  <si>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</si>
  <si>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</si>
  <si>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</si>
  <si>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</si>
  <si>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</si>
  <si>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</si>
  <si>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</si>
  <si>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</si>
  <si>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</si>
  <si>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</si>
  <si>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</si>
  <si>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</si>
  <si>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</si>
  <si>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</si>
  <si>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</si>
  <si>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</si>
  <si>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</si>
  <si>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</si>
  <si>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</si>
  <si>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</si>
  <si>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</si>
  <si>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</si>
  <si>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</si>
  <si>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</si>
  <si>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</si>
  <si>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</si>
  <si>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</si>
  <si>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</si>
  <si>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</si>
  <si>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</si>
  <si>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</si>
  <si>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</si>
  <si>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</si>
  <si>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</si>
  <si>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</si>
  <si>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</si>
  <si>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</si>
  <si>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</si>
  <si>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</si>
  <si>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</si>
  <si>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</si>
  <si>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</si>
  <si>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</si>
  <si>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</si>
  <si>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</si>
  <si>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</si>
  <si>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</si>
  <si>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</si>
  <si>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</si>
  <si>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</si>
  <si>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</si>
  <si>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</si>
  <si>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</si>
  <si>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</si>
  <si>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</si>
  <si>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</si>
  <si>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</si>
  <si>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</si>
  <si>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</si>
  <si>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</si>
  <si>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</si>
  <si>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</si>
  <si>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</si>
  <si>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</si>
  <si>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</si>
  <si>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</si>
  <si>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</si>
  <si>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</si>
  <si>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</si>
  <si>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</si>
  <si>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</si>
  <si>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</si>
  <si>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</si>
  <si>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</si>
  <si>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</si>
  <si>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</si>
  <si>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</si>
  <si>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</si>
  <si>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</si>
  <si>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</si>
  <si>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</si>
  <si>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</si>
  <si>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</si>
  <si>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</si>
  <si>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</si>
  <si>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</si>
  <si>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</si>
  <si>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</si>
  <si>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</si>
  <si>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</si>
  <si>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</si>
  <si>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</si>
  <si>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</si>
  <si>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</si>
  <si>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</si>
  <si>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</si>
  <si>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</si>
  <si>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</si>
  <si>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</si>
  <si>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</si>
  <si>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</si>
  <si>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</si>
  <si>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</si>
  <si>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</si>
  <si>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</si>
  <si>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</si>
  <si>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</si>
  <si>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</si>
  <si>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</si>
  <si>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</si>
  <si>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</si>
  <si>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</si>
  <si>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</si>
  <si>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</si>
  <si>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</si>
  <si>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</si>
  <si>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</si>
  <si>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</si>
  <si>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</si>
  <si>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</si>
  <si>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</si>
  <si>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</si>
  <si>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</si>
  <si>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</si>
  <si>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</si>
  <si>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</si>
  <si>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</si>
  <si>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</si>
  <si>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</si>
  <si>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</si>
  <si>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</si>
  <si>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</si>
  <si>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</si>
  <si>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</si>
  <si>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</si>
  <si>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</si>
  <si>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</si>
  <si>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</si>
  <si>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</si>
  <si>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</si>
  <si>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</si>
  <si>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</si>
  <si>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</si>
  <si>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</si>
  <si>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</si>
  <si>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</si>
  <si>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</si>
  <si>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</si>
  <si>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</si>
  <si>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</si>
  <si>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</si>
  <si>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</si>
  <si>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</si>
  <si>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</si>
  <si>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</si>
  <si>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</si>
  <si>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</si>
  <si>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</si>
  <si>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</si>
  <si>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</si>
  <si>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</si>
  <si>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</si>
  <si>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</si>
  <si>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</si>
  <si>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</si>
  <si>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</si>
  <si>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</si>
  <si>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</si>
  <si>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</si>
  <si>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</si>
  <si>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</si>
  <si>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</si>
  <si>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</si>
  <si>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</si>
  <si>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</si>
  <si>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</si>
  <si>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</si>
  <si>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</si>
  <si>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</si>
  <si>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</si>
  <si>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</si>
  <si>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</si>
  <si>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</si>
  <si>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</si>
  <si>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</si>
  <si>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</si>
  <si>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</si>
  <si>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</si>
  <si>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</si>
  <si>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</si>
  <si>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</si>
  <si>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</si>
  <si>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</si>
  <si>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</si>
  <si>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</si>
  <si>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</si>
  <si>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</si>
  <si>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</si>
  <si>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</si>
  <si>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</si>
  <si>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</si>
  <si>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</si>
  <si>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</si>
  <si>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</si>
  <si>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</si>
  <si>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</si>
  <si>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</si>
  <si>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</si>
  <si>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</si>
  <si>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</si>
  <si>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</si>
  <si>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</si>
  <si>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</si>
  <si>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</si>
  <si>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</si>
  <si>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</si>
  <si>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</si>
  <si>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</si>
  <si>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</si>
  <si>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</si>
  <si>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</si>
  <si>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</si>
  <si>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</si>
  <si>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</si>
  <si>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</si>
  <si>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</si>
  <si>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</si>
  <si>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</si>
  <si>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</si>
  <si>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</si>
  <si>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</si>
  <si>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</si>
  <si>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</si>
  <si>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</si>
  <si>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</si>
  <si>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</si>
  <si>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</si>
  <si>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</si>
  <si>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</si>
  <si>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</si>
  <si>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</si>
  <si>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</si>
  <si>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</si>
  <si>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</si>
  <si>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</si>
  <si>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</si>
  <si>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</si>
  <si>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</si>
  <si>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</si>
  <si>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</si>
  <si>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</si>
  <si>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</si>
  <si>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</si>
  <si>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</si>
  <si>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</si>
  <si>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</si>
  <si>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</si>
  <si>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</si>
  <si>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</si>
  <si>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</si>
  <si>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</si>
  <si>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</si>
  <si>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</si>
  <si>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</si>
  <si>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</si>
  <si>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</si>
  <si>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</si>
  <si>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</si>
  <si>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</si>
  <si>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</si>
  <si>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</si>
  <si>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</si>
  <si>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</si>
  <si>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</si>
  <si>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</si>
  <si>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</si>
  <si>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</si>
  <si>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</si>
  <si>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</si>
  <si>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</si>
  <si>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</si>
  <si>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</si>
  <si>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</si>
  <si>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</si>
  <si>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</si>
  <si>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</si>
  <si>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</si>
  <si>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</si>
  <si>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</si>
  <si>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</si>
  <si>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</si>
  <si>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</si>
  <si>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</si>
  <si>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</si>
  <si>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</si>
  <si>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</si>
  <si>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</si>
  <si>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</si>
  <si>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</si>
  <si>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</si>
  <si>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</si>
  <si>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</si>
  <si>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</si>
  <si>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</si>
  <si>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</si>
  <si>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</si>
  <si>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</si>
  <si>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</si>
  <si>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</si>
  <si>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</si>
  <si>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</si>
  <si>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</si>
  <si>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</si>
  <si>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</si>
  <si>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</si>
  <si>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</si>
  <si>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</si>
  <si>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</si>
  <si>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</si>
  <si>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</si>
  <si>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</si>
  <si>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</si>
  <si>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</si>
  <si>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</si>
  <si>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</si>
  <si>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</si>
  <si>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</si>
  <si>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</si>
  <si>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</si>
  <si>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</si>
  <si>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</si>
  <si>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</si>
  <si>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</si>
  <si>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</si>
  <si>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</si>
  <si>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</si>
  <si>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</si>
  <si>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</si>
  <si>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</si>
  <si>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</si>
  <si>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</si>
  <si>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</si>
  <si>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</si>
  <si>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</si>
  <si>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</si>
  <si>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</si>
  <si>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</si>
  <si>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</si>
  <si>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</si>
  <si>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</si>
  <si>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</si>
  <si>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</si>
  <si>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</si>
  <si>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</si>
  <si>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</si>
  <si>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</si>
  <si>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</si>
  <si>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</si>
  <si>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</si>
  <si>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</si>
  <si>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</si>
  <si>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</si>
  <si>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</si>
  <si>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</si>
  <si>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</si>
  <si>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</si>
  <si>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</si>
  <si>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</si>
  <si>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</si>
  <si>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</si>
  <si>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</si>
  <si>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</si>
  <si>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</si>
  <si>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</si>
  <si>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</si>
  <si>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</si>
  <si>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</si>
  <si>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</si>
  <si>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</si>
  <si>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</si>
  <si>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</si>
  <si>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</si>
  <si>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</si>
  <si>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</si>
  <si>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</si>
  <si>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</si>
  <si>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</si>
  <si>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</si>
  <si>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</si>
  <si>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</si>
  <si>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</si>
  <si>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</si>
  <si>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</si>
  <si>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</si>
  <si>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</si>
  <si>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</si>
  <si>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</si>
  <si>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</si>
  <si>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</si>
  <si>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</si>
  <si>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</si>
  <si>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</si>
  <si>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</si>
  <si>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</si>
  <si>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</si>
  <si>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</si>
  <si>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</si>
  <si>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</si>
  <si>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</si>
  <si>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</si>
  <si>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</si>
  <si>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</si>
  <si>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</si>
  <si>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</si>
  <si>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</si>
  <si>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</si>
  <si>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</si>
  <si>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</si>
  <si>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</si>
  <si>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</si>
  <si>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</si>
  <si>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</si>
  <si>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</si>
  <si>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</si>
  <si>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</si>
  <si>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</si>
  <si>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</si>
  <si>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</si>
  <si>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</si>
  <si>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</si>
  <si>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</si>
  <si>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</si>
  <si>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</si>
  <si>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</si>
  <si>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</si>
  <si>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</si>
  <si>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</si>
  <si>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</si>
  <si>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</si>
  <si>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</si>
  <si>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</si>
  <si>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</si>
  <si>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</si>
  <si>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</si>
  <si>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</si>
  <si>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</si>
  <si>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</si>
  <si>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</si>
  <si>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</si>
  <si>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</si>
  <si>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</si>
  <si>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</si>
  <si>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</si>
  <si>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</si>
  <si>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</si>
  <si>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</si>
  <si>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</si>
  <si>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</si>
  <si>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</si>
  <si>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</si>
  <si>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</si>
  <si>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</si>
  <si>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</si>
  <si>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</si>
  <si>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</si>
  <si>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</si>
  <si>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</si>
  <si>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</si>
  <si>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</si>
  <si>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</si>
  <si>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</si>
  <si>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</si>
  <si>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</si>
  <si>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</si>
  <si>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</si>
  <si>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</si>
  <si>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</si>
  <si>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</si>
  <si>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</si>
  <si>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</si>
  <si>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</si>
  <si>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</si>
  <si>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</si>
  <si>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</si>
  <si>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</si>
  <si>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</si>
  <si>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</si>
  <si>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</si>
  <si>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</si>
  <si>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</si>
  <si>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</si>
  <si>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</si>
  <si>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</si>
  <si>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</si>
  <si>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</si>
  <si>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</si>
  <si>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</si>
  <si>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</si>
  <si>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</si>
  <si>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</si>
  <si>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</si>
  <si>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</si>
  <si>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</si>
  <si>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</si>
  <si>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</si>
  <si>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</si>
  <si>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</si>
  <si>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</si>
  <si>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</si>
  <si>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</si>
  <si>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</si>
  <si>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</si>
  <si>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</si>
  <si>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</si>
  <si>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</si>
  <si>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</si>
  <si>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</si>
  <si>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</si>
  <si>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</si>
  <si>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</si>
  <si>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</si>
  <si>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</si>
  <si>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</si>
  <si>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</si>
  <si>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</si>
  <si>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</si>
  <si>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</si>
  <si>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</si>
  <si>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</si>
  <si>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</si>
  <si>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</si>
  <si>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</si>
  <si>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</si>
  <si>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</si>
  <si>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</si>
  <si>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</si>
  <si>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</si>
  <si>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</si>
  <si>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</si>
  <si>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</si>
  <si>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</si>
  <si>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</si>
  <si>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</si>
  <si>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</si>
  <si>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</si>
  <si>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</si>
  <si>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</si>
  <si>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</si>
  <si>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</si>
  <si>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</si>
  <si>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</si>
  <si>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</si>
  <si>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</si>
  <si>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</si>
  <si>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</si>
  <si>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</si>
  <si>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</si>
  <si>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</si>
  <si>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</si>
  <si>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</si>
  <si>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</si>
  <si>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</si>
  <si>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</si>
  <si>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</si>
  <si>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</si>
  <si>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</si>
  <si>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</si>
  <si>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</si>
  <si>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</si>
  <si>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</si>
  <si>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</si>
  <si>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</si>
  <si>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</si>
  <si>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</si>
  <si>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</si>
  <si>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</si>
  <si>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</si>
  <si>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</si>
  <si>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</si>
  <si>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</si>
  <si>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</si>
  <si>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</si>
  <si>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</si>
  <si>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</si>
  <si>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</si>
  <si>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</si>
  <si>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</si>
  <si>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</si>
  <si>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</si>
  <si>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</si>
  <si>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</si>
  <si>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</si>
  <si>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</si>
  <si>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</si>
  <si>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</si>
  <si>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</si>
  <si>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</si>
  <si>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</si>
  <si>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</si>
  <si>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</si>
  <si>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</si>
  <si>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</si>
  <si>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</si>
  <si>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</si>
  <si>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</si>
  <si>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</si>
  <si>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</si>
  <si>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</si>
  <si>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</si>
  <si>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</si>
  <si>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</si>
  <si>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</si>
  <si>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</si>
  <si>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</si>
  <si>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</si>
  <si>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</si>
  <si>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</si>
  <si>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</si>
  <si>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</si>
  <si>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</si>
  <si>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</si>
  <si>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</si>
  <si>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</si>
  <si>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</si>
  <si>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</si>
  <si>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</si>
  <si>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</si>
  <si>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</si>
  <si>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</si>
  <si>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</si>
  <si>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</si>
  <si>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</si>
  <si>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</si>
  <si>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</si>
  <si>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</si>
  <si>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</si>
  <si>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</si>
  <si>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</si>
  <si>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</si>
  <si>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</si>
  <si>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</si>
  <si>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</si>
  <si>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</si>
  <si>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</si>
  <si>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</si>
  <si>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</si>
  <si>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</si>
  <si>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</si>
  <si>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</si>
  <si>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</si>
  <si>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</si>
  <si>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</si>
  <si>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</si>
  <si>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</si>
  <si>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</si>
  <si>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</si>
  <si>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</si>
  <si>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</si>
  <si>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</si>
  <si>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</si>
  <si>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</si>
  <si>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</si>
  <si>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</si>
  <si>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</si>
  <si>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</si>
  <si>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</si>
  <si>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</si>
  <si>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</si>
  <si>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</si>
  <si>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</si>
  <si>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</si>
  <si>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</si>
  <si>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</si>
  <si>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</si>
  <si>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</si>
  <si>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</si>
  <si>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</si>
  <si>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</si>
  <si>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</si>
  <si>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</si>
  <si>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</si>
  <si>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</si>
  <si>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</si>
  <si>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</si>
  <si>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</si>
  <si>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</si>
  <si>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</si>
  <si>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</si>
  <si>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</si>
  <si>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</si>
  <si>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</si>
  <si>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</si>
  <si>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</si>
  <si>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</si>
  <si>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</si>
  <si>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</si>
  <si>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</si>
  <si>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</si>
  <si>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</si>
  <si>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</si>
  <si>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</si>
  <si>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</si>
  <si>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</si>
  <si>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</si>
  <si>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</si>
  <si>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</si>
  <si>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</si>
  <si>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</si>
  <si>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</si>
  <si>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</si>
  <si>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</si>
  <si>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</si>
  <si>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</si>
  <si>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</si>
  <si>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</si>
  <si>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</si>
  <si>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</si>
  <si>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</si>
  <si>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</si>
  <si>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</si>
  <si>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</si>
  <si>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</si>
  <si>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</si>
  <si>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</si>
  <si>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</si>
  <si>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</si>
  <si>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</si>
  <si>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</si>
  <si>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</si>
  <si>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</si>
  <si>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</si>
  <si>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</si>
  <si>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</si>
  <si>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</si>
  <si>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</si>
  <si>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</si>
  <si>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</si>
  <si>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</si>
  <si>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</si>
  <si>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</si>
  <si>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</si>
  <si>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</si>
  <si>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</si>
  <si>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</si>
  <si>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</si>
  <si>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</si>
  <si>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</si>
  <si>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</si>
  <si>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</si>
  <si>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</si>
  <si>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</si>
  <si>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</si>
  <si>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</si>
  <si>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</si>
  <si>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</si>
  <si>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</si>
  <si>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</si>
  <si>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</si>
  <si>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</si>
  <si>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</si>
  <si>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</si>
  <si>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</si>
  <si>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</si>
  <si>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</si>
  <si>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</si>
  <si>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</si>
  <si>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</si>
  <si>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</si>
  <si>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</si>
  <si>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</si>
  <si>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</si>
  <si>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</si>
  <si>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</si>
  <si>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</si>
  <si>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</si>
  <si>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</si>
  <si>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</si>
  <si>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</si>
  <si>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</si>
  <si>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</si>
  <si>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</si>
  <si>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</si>
  <si>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</si>
  <si>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</si>
  <si>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</si>
  <si>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</si>
  <si>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</si>
  <si>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</si>
  <si>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</si>
  <si>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</si>
  <si>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</si>
  <si>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</si>
  <si>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</si>
  <si>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</si>
  <si>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</si>
  <si>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</si>
  <si>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</si>
  <si>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</si>
  <si>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</si>
  <si>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</si>
  <si>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</si>
  <si>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</si>
  <si>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</si>
  <si>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</si>
  <si>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</si>
  <si>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</si>
  <si>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</si>
  <si>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</si>
  <si>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</si>
  <si>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</si>
  <si>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</si>
  <si>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</si>
  <si>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</si>
  <si>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</si>
  <si>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</si>
  <si>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</si>
  <si>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</si>
  <si>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</si>
  <si>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</si>
  <si>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</si>
  <si>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</si>
  <si>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</si>
  <si>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</si>
  <si>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</si>
  <si>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</si>
  <si>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</si>
  <si>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</si>
  <si>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</si>
  <si>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</si>
  <si>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</si>
  <si>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</si>
  <si>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</si>
  <si>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</si>
  <si>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</si>
  <si>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</si>
  <si>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</si>
  <si>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</si>
  <si>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</si>
  <si>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</si>
  <si>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</si>
  <si>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</si>
  <si>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</si>
  <si>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</si>
  <si>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</si>
  <si>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</si>
  <si>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</si>
  <si>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</si>
  <si>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</si>
  <si>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</si>
  <si>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</si>
  <si>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</si>
  <si>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</si>
  <si>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</si>
  <si>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</si>
  <si>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</si>
  <si>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</si>
  <si>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</si>
  <si>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</si>
  <si>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</si>
  <si>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</si>
  <si>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</si>
  <si>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</si>
  <si>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</si>
  <si>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</si>
  <si>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</si>
  <si>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</si>
  <si>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</si>
  <si>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</si>
  <si>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</si>
  <si>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</si>
  <si>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</si>
  <si>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</si>
  <si>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</si>
  <si>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</si>
  <si>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</si>
  <si>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</si>
  <si>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</si>
  <si>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</si>
  <si>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</si>
  <si>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</si>
  <si>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</si>
  <si>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</si>
  <si>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</si>
  <si>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</si>
  <si>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</si>
  <si>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</si>
  <si>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</si>
  <si>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</si>
  <si>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</si>
  <si>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</si>
  <si>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</si>
  <si>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</si>
  <si>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</si>
  <si>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</si>
  <si>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</si>
  <si>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</si>
  <si>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</si>
  <si>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</si>
  <si>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</si>
  <si>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</si>
  <si>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</si>
  <si>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</si>
  <si>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</si>
  <si>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</si>
  <si>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</si>
  <si>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</si>
  <si>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</si>
  <si>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</si>
  <si>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</si>
  <si>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</si>
  <si>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</si>
  <si>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</si>
  <si>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</si>
  <si>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</si>
  <si>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</si>
  <si>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</si>
  <si>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</si>
  <si>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</si>
  <si>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</si>
  <si>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</si>
  <si>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</si>
  <si>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</si>
  <si>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</si>
  <si>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</si>
  <si>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</si>
  <si>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</si>
  <si>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</si>
  <si>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</si>
  <si>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</si>
  <si>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</si>
  <si>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</si>
  <si>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</si>
  <si>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</si>
  <si>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</si>
  <si>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</si>
  <si>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</si>
  <si>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</si>
  <si>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</si>
  <si>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</si>
  <si>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</si>
  <si>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</si>
  <si>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</si>
  <si>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</si>
  <si>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</si>
  <si>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</si>
  <si>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</si>
  <si>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</si>
  <si>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</si>
  <si>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</si>
  <si>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</si>
  <si>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</si>
  <si>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</si>
  <si>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</si>
  <si>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</si>
  <si>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</si>
  <si>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</si>
  <si>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</si>
  <si>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</si>
  <si>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</si>
  <si>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</si>
  <si>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</si>
  <si>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</si>
  <si>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</si>
  <si>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</si>
  <si>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</si>
  <si>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</si>
  <si>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</si>
  <si>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</si>
  <si>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</si>
  <si>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</si>
  <si>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</si>
  <si>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</si>
  <si>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</si>
  <si>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</si>
  <si>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</si>
  <si>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</si>
  <si>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</si>
  <si>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</si>
  <si>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</si>
  <si>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</si>
  <si>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</si>
  <si>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</si>
  <si>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</si>
  <si>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</si>
  <si>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</si>
  <si>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</si>
  <si>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</si>
  <si>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</si>
  <si>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</si>
  <si>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</si>
  <si>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</si>
  <si>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</si>
  <si>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</si>
  <si>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</si>
  <si>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</si>
  <si>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</si>
  <si>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</si>
  <si>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</si>
  <si>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</si>
  <si>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</si>
  <si>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</si>
  <si>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</si>
  <si>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</si>
  <si>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</si>
  <si>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</si>
  <si>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</si>
  <si>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</si>
  <si>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</si>
  <si>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</si>
  <si>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</si>
  <si>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</si>
  <si>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</si>
  <si>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</si>
  <si>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</si>
  <si>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</si>
  <si>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</si>
  <si>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</si>
  <si>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</si>
  <si>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</si>
  <si>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</si>
  <si>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</si>
  <si>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</si>
  <si>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</si>
  <si>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</si>
  <si>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</si>
  <si>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</si>
  <si>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</si>
  <si>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</si>
  <si>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</si>
  <si>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</si>
  <si>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</si>
  <si>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</si>
  <si>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</si>
  <si>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</si>
  <si>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</si>
  <si>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</si>
  <si>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</si>
  <si>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</si>
  <si>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</si>
  <si>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</si>
  <si>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</si>
  <si>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</si>
  <si>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</si>
  <si>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</si>
  <si>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</si>
  <si>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</si>
  <si>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</si>
  <si>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</si>
  <si>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</si>
  <si>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</si>
  <si>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</si>
  <si>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</si>
  <si>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</si>
  <si>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</si>
  <si>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</si>
  <si>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</si>
  <si>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</si>
  <si>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</si>
  <si>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</si>
  <si>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</si>
  <si>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</si>
  <si>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</si>
  <si>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</si>
  <si>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</si>
  <si>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</si>
  <si>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</si>
  <si>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</si>
  <si>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</si>
  <si>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</si>
  <si>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</si>
  <si>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</si>
  <si>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</si>
  <si>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</si>
  <si>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</si>
  <si>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</si>
  <si>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</si>
  <si>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</si>
  <si>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</si>
  <si>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</si>
  <si>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</si>
  <si>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</si>
  <si>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</si>
  <si>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</si>
  <si>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</si>
  <si>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</si>
  <si>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</si>
  <si>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</si>
  <si>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</si>
  <si>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</si>
  <si>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</si>
  <si>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</si>
  <si>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</si>
  <si>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</si>
  <si>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</si>
  <si>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</si>
  <si>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</si>
  <si>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</si>
  <si>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</si>
  <si>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</si>
  <si>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</si>
  <si>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</si>
  <si>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</si>
  <si>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</si>
  <si>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</si>
  <si>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</si>
  <si>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</si>
  <si>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</si>
  <si>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</si>
  <si>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</si>
  <si>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</si>
  <si>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</si>
  <si>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</si>
  <si>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</si>
  <si>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</si>
  <si>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</si>
  <si>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</si>
  <si>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</si>
  <si>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</si>
  <si>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</si>
  <si>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</si>
  <si>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</si>
  <si>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</si>
  <si>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</si>
  <si>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</si>
  <si>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</si>
  <si>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</si>
  <si>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</si>
  <si>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</si>
  <si>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</si>
  <si>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</si>
  <si>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</si>
  <si>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</si>
  <si>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</si>
  <si>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</si>
  <si>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</si>
  <si>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</si>
  <si>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</si>
  <si>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</si>
  <si>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</si>
  <si>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</si>
  <si>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</si>
  <si>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</si>
  <si>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</si>
  <si>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</si>
  <si>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</si>
  <si>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</si>
  <si>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</si>
  <si>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</si>
  <si>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</si>
  <si>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</si>
  <si>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</si>
  <si>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</si>
  <si>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</si>
  <si>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</si>
  <si>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</si>
  <si>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</si>
  <si>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</si>
  <si>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</si>
  <si>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</si>
  <si>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</si>
  <si>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</si>
  <si>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</si>
  <si>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</si>
  <si>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</si>
  <si>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</si>
  <si>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</si>
  <si>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</si>
  <si>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</si>
  <si>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</si>
  <si>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</si>
  <si>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</si>
  <si>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</si>
  <si>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</si>
  <si>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</si>
  <si>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</si>
  <si>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</si>
  <si>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</si>
  <si>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</si>
  <si>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</si>
  <si>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</si>
  <si>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</si>
  <si>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</si>
  <si>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</si>
  <si>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</si>
  <si>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</si>
  <si>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</si>
  <si>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</si>
  <si>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</si>
  <si>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</si>
  <si>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</si>
  <si>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</si>
  <si>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</si>
  <si>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</si>
  <si>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</si>
  <si>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</si>
  <si>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</si>
  <si>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</si>
  <si>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</si>
  <si>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</si>
  <si>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</si>
  <si>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</si>
  <si>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</si>
  <si>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</si>
  <si>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</si>
  <si>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</si>
  <si>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</si>
  <si>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</si>
  <si>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</si>
  <si>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</si>
  <si>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</si>
  <si>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</si>
  <si>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</si>
  <si>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</si>
  <si>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</si>
  <si>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</si>
  <si>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</si>
  <si>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</si>
  <si>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</si>
  <si>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</si>
  <si>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</si>
  <si>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</si>
  <si>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</si>
  <si>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</si>
  <si>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</si>
  <si>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</si>
  <si>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</si>
  <si>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</si>
  <si>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</si>
  <si>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</si>
  <si>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</si>
  <si>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</si>
  <si>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</si>
  <si>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</si>
  <si>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</si>
  <si>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</si>
  <si>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</si>
  <si>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</si>
  <si>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</si>
  <si>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</si>
  <si>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</si>
  <si>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</si>
  <si>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</si>
  <si>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</si>
  <si>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</si>
  <si>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</si>
  <si>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</si>
  <si>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</si>
  <si>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</si>
  <si>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</si>
  <si>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</si>
  <si>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</si>
  <si>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</si>
  <si>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</si>
  <si>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</si>
  <si>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</si>
  <si>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</si>
  <si>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</si>
  <si>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</si>
  <si>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</si>
  <si>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</si>
  <si>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</si>
  <si>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</si>
  <si>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</si>
  <si>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</si>
  <si>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</si>
  <si>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</si>
  <si>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</si>
  <si>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</si>
  <si>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</si>
  <si>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</si>
  <si>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</si>
  <si>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</si>
  <si>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</si>
  <si>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</si>
  <si>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</si>
  <si>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</si>
  <si>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</si>
  <si>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</si>
  <si>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</si>
  <si>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</si>
  <si>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</si>
  <si>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</si>
  <si>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</si>
  <si>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</si>
  <si>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</si>
  <si>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</si>
  <si>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</si>
  <si>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</si>
  <si>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</si>
  <si>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</si>
  <si>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</si>
  <si>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</si>
  <si>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</si>
  <si>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</si>
  <si>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</si>
  <si>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</si>
  <si>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</si>
  <si>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</si>
  <si>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</si>
  <si>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</si>
  <si>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</si>
  <si>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</si>
  <si>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</si>
  <si>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</si>
  <si>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</si>
  <si>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</si>
  <si>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</si>
  <si>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</si>
  <si>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</si>
  <si>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</si>
  <si>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</si>
  <si>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</si>
  <si>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</si>
  <si>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</si>
  <si>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</si>
  <si>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</si>
  <si>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</si>
  <si>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</si>
  <si>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</si>
  <si>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</si>
  <si>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</si>
  <si>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</si>
  <si>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</si>
  <si>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</si>
  <si>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</si>
  <si>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</si>
  <si>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</si>
  <si>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</si>
  <si>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</si>
  <si>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</si>
  <si>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</si>
  <si>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</si>
  <si>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</si>
  <si>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</si>
  <si>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</si>
  <si>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</si>
  <si>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</si>
  <si>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</si>
  <si>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</si>
  <si>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</si>
  <si>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</si>
  <si>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</si>
  <si>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</si>
  <si>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</si>
  <si>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</si>
  <si>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</si>
  <si>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</si>
  <si>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</si>
  <si>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</si>
  <si>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</si>
  <si>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</si>
  <si>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</si>
  <si>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</si>
  <si>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</si>
  <si>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</si>
  <si>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</si>
  <si>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</si>
  <si>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</si>
  <si>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</si>
  <si>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</si>
  <si>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</si>
  <si>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</si>
  <si>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</si>
  <si>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</si>
  <si>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</si>
  <si>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</si>
  <si>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</si>
  <si>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</si>
  <si>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</si>
  <si>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</si>
  <si>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</si>
  <si>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</si>
  <si>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</si>
  <si>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</si>
  <si>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</si>
  <si>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</si>
  <si>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</si>
  <si>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</si>
  <si>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</si>
  <si>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</si>
  <si>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</si>
  <si>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</si>
  <si>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</si>
  <si>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</si>
  <si>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</si>
  <si>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</si>
  <si>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</si>
  <si>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</si>
  <si>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</si>
  <si>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</si>
  <si>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</si>
  <si>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</si>
  <si>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</si>
  <si>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</si>
  <si>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</si>
  <si>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</si>
  <si>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</si>
  <si>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</si>
  <si>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</si>
  <si>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</si>
  <si>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</si>
  <si>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</si>
  <si>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</si>
  <si>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</si>
  <si>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</si>
  <si>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</si>
  <si>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</si>
  <si>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</si>
  <si>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</si>
  <si>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</si>
  <si>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</si>
  <si>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</si>
  <si>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</si>
  <si>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</si>
  <si>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</si>
  <si>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</si>
  <si>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</si>
  <si>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</si>
  <si>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</si>
  <si>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</si>
  <si>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</si>
  <si>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</si>
  <si>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</si>
  <si>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</si>
  <si>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</si>
  <si>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</si>
  <si>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</si>
  <si>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</si>
  <si>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</si>
  <si>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</si>
  <si>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</si>
  <si>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</si>
  <si>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</si>
  <si>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</si>
  <si>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</si>
  <si>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</si>
  <si>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</si>
  <si>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</si>
  <si>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</si>
  <si>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</si>
  <si>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</si>
  <si>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</si>
  <si>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</si>
  <si>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</si>
  <si>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</si>
  <si>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</si>
  <si>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</si>
  <si>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</si>
  <si>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</si>
  <si>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</si>
  <si>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</si>
  <si>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</si>
  <si>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</si>
  <si>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</si>
  <si>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</si>
  <si>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</si>
  <si>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</si>
  <si>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</si>
  <si>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</si>
  <si>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</si>
  <si>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</si>
  <si>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</si>
  <si>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</si>
  <si>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</si>
  <si>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</si>
  <si>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</si>
  <si>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</si>
  <si>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</si>
  <si>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</si>
  <si>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</si>
  <si>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</si>
  <si>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</si>
  <si>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</si>
  <si>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</si>
  <si>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</si>
  <si>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</si>
  <si>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</si>
  <si>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</si>
  <si>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</si>
  <si>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</si>
  <si>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</si>
  <si>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</si>
  <si>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</si>
  <si>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</si>
  <si>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</si>
  <si>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</si>
  <si>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</si>
  <si>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</si>
  <si>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</si>
  <si>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</si>
  <si>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</si>
  <si>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</si>
  <si>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</si>
  <si>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</si>
  <si>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</si>
  <si>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</si>
  <si>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</si>
  <si>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</si>
  <si>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</si>
  <si>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</si>
  <si>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</si>
  <si>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</si>
  <si>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</si>
  <si>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</si>
  <si>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</si>
  <si>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</si>
  <si>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</si>
  <si>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</si>
  <si>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</si>
  <si>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</si>
  <si>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</si>
  <si>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</si>
  <si>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</si>
  <si>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</si>
  <si>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</si>
  <si>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</si>
  <si>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</si>
  <si>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</si>
  <si>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</si>
  <si>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</si>
  <si>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</si>
  <si>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</si>
  <si>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</si>
  <si>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</si>
  <si>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</si>
  <si>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</si>
  <si>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</si>
  <si>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</si>
  <si>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</si>
  <si>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</si>
  <si>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</si>
  <si>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</si>
  <si>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</si>
  <si>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</si>
  <si>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</si>
  <si>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</si>
  <si>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</si>
  <si>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</si>
  <si>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</si>
  <si>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</si>
  <si>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</si>
  <si>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</si>
  <si>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</si>
  <si>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</si>
  <si>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</si>
  <si>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</si>
  <si>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</si>
  <si>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</si>
  <si>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</si>
  <si>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</si>
  <si>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</si>
  <si>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</si>
  <si>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</si>
  <si>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</si>
  <si>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</si>
  <si>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</si>
  <si>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</si>
  <si>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</si>
  <si>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</si>
  <si>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</si>
  <si>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</si>
  <si>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</si>
  <si>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</si>
  <si>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</si>
  <si>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</si>
  <si>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</si>
  <si>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</si>
  <si>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</si>
  <si>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</si>
  <si>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</si>
  <si>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</si>
  <si>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</si>
  <si>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</si>
  <si>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</si>
  <si>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</si>
  <si>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</si>
  <si>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</si>
  <si>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</si>
  <si>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</si>
  <si>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</si>
  <si>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</si>
  <si>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</si>
  <si>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</si>
  <si>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</si>
  <si>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</si>
  <si>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</si>
  <si>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</si>
  <si>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</si>
  <si>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</si>
  <si>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</si>
  <si>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</si>
  <si>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</si>
  <si>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</si>
  <si>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</si>
  <si>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</si>
  <si>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</si>
  <si>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</si>
  <si>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</si>
  <si>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</si>
  <si>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</si>
  <si>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</si>
  <si>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</si>
  <si>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</si>
  <si>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</si>
  <si>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</si>
  <si>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</si>
  <si>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</si>
  <si>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</si>
  <si>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</si>
  <si>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</si>
  <si>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</si>
  <si>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</si>
  <si>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</si>
  <si>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</si>
  <si>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</si>
  <si>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</si>
  <si>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</si>
  <si>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</si>
  <si>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</si>
  <si>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</si>
  <si>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</si>
  <si>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</si>
  <si>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</si>
  <si>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</si>
  <si>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</si>
  <si>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</si>
  <si>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</si>
  <si>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</si>
  <si>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</si>
  <si>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</si>
  <si>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</si>
  <si>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</si>
  <si>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</si>
  <si>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</si>
  <si>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</si>
  <si>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</si>
  <si>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</si>
  <si>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</si>
  <si>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</si>
  <si>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</si>
  <si>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</si>
  <si>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</si>
  <si>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</si>
  <si>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</si>
  <si>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</si>
  <si>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</si>
  <si>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</si>
  <si>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</si>
  <si>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</si>
  <si>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</si>
  <si>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</si>
  <si>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</si>
  <si>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</si>
  <si>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</si>
  <si>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</si>
  <si>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</si>
  <si>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</si>
  <si>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</si>
  <si>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</si>
  <si>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</si>
  <si>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</si>
  <si>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</si>
  <si>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</si>
  <si>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</si>
  <si>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</si>
  <si>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</si>
  <si>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</si>
  <si>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</si>
  <si>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</si>
  <si>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</si>
  <si>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</si>
  <si>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</si>
  <si>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</si>
  <si>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</si>
  <si>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</si>
  <si>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</si>
  <si>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</si>
  <si>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</si>
  <si>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</si>
  <si>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</si>
  <si>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</si>
  <si>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</si>
  <si>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</si>
  <si>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</si>
  <si>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</si>
  <si>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</si>
  <si>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</si>
  <si>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</si>
  <si>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</si>
  <si>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</si>
  <si>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</si>
  <si>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</si>
  <si>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</si>
  <si>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</si>
  <si>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</si>
  <si>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</si>
  <si>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</si>
  <si>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</si>
  <si>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</si>
  <si>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</si>
  <si>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</si>
  <si>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</si>
  <si>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</si>
  <si>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</si>
  <si>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</si>
  <si>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</si>
  <si>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</si>
  <si>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</si>
  <si>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</si>
  <si>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</si>
  <si>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</si>
  <si>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</si>
  <si>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</si>
  <si>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</si>
  <si>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</si>
  <si>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</si>
  <si>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</si>
  <si>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</si>
  <si>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</si>
  <si>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</si>
  <si>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</si>
  <si>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</si>
  <si>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</si>
  <si>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</si>
  <si>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</si>
  <si>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</si>
  <si>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</si>
  <si>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</si>
  <si>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</si>
  <si>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</si>
  <si>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</si>
  <si>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</si>
  <si>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</si>
  <si>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</si>
  <si>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</si>
  <si>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</si>
  <si>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</si>
  <si>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</si>
  <si>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</si>
  <si>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</si>
  <si>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</si>
  <si>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</si>
  <si>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</si>
  <si>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</si>
  <si>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</si>
  <si>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</si>
  <si>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</si>
  <si>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</si>
  <si>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</si>
  <si>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</si>
  <si>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</si>
  <si>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</si>
  <si>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</si>
  <si>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</si>
  <si>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</si>
  <si>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</si>
  <si>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</si>
  <si>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</si>
  <si>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</si>
  <si>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</si>
  <si>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</si>
  <si>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</si>
  <si>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</si>
  <si>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</si>
  <si>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</si>
  <si>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</si>
  <si>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</si>
  <si>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</si>
  <si>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</si>
  <si>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</si>
  <si>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</si>
  <si>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</si>
  <si>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</si>
  <si>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</si>
  <si>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</si>
  <si>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</si>
  <si>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</si>
  <si>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</si>
  <si>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</si>
  <si>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</si>
  <si>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</si>
  <si>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</si>
  <si>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</si>
  <si>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</si>
  <si>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</si>
  <si>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</si>
  <si>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</si>
  <si>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</si>
  <si>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</si>
  <si>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</si>
  <si>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</si>
  <si>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</si>
  <si>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</si>
  <si>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</si>
  <si>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</si>
  <si>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</si>
  <si>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</si>
  <si>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</si>
  <si>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</si>
  <si>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</si>
  <si>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</si>
  <si>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</si>
  <si>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</si>
  <si>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</si>
  <si>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</si>
  <si>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</si>
  <si>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</si>
  <si>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</si>
  <si>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</si>
  <si>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</si>
  <si>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</si>
  <si>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</si>
  <si>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</si>
  <si>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</si>
  <si>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</si>
  <si>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</si>
  <si>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</si>
  <si>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</si>
  <si>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</si>
  <si>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</si>
  <si>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</si>
  <si>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</si>
  <si>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</si>
  <si>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</si>
  <si>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</si>
  <si>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</si>
  <si>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</si>
  <si>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</si>
  <si>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</si>
  <si>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</si>
  <si>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</si>
  <si>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</si>
  <si>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</si>
  <si>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</si>
  <si>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</si>
  <si>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</si>
  <si>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</si>
  <si>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</si>
  <si>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</si>
  <si>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</si>
  <si>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</si>
  <si>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</si>
  <si>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</si>
  <si>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</si>
  <si>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</si>
  <si>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</si>
  <si>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</si>
  <si>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</si>
  <si>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</si>
  <si>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</si>
  <si>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</si>
  <si>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</si>
  <si>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</si>
  <si>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</si>
  <si>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</si>
  <si>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</si>
  <si>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</si>
  <si>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</si>
  <si>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</si>
  <si>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</si>
  <si>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</si>
  <si>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</si>
  <si>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</si>
  <si>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</si>
  <si>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</si>
  <si>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</si>
  <si>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</si>
  <si>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</si>
  <si>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</si>
  <si>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</si>
  <si>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</si>
  <si>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</si>
  <si>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</si>
  <si>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</si>
  <si>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</si>
  <si>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</si>
  <si>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</si>
  <si>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</si>
  <si>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</si>
  <si>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</si>
  <si>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</si>
  <si>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</si>
  <si>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</si>
  <si>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</si>
  <si>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</si>
  <si>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</si>
  <si>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</si>
  <si>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</si>
  <si>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</si>
  <si>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</si>
  <si>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</si>
  <si>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</si>
  <si>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</si>
  <si>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</si>
  <si>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</si>
  <si>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</si>
  <si>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</si>
  <si>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</si>
  <si>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</si>
  <si>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</si>
  <si>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</si>
  <si>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</si>
  <si>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</si>
  <si>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</si>
  <si>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</si>
  <si>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</si>
  <si>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</si>
  <si>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</si>
  <si>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</si>
  <si>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</si>
  <si>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</si>
  <si>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</si>
  <si>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</si>
  <si>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</si>
  <si>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</si>
  <si>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</si>
  <si>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</si>
  <si>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</si>
  <si>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</si>
  <si>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</si>
  <si>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</si>
  <si>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</si>
  <si>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</si>
  <si>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</si>
  <si>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</si>
  <si>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</si>
  <si>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</si>
  <si>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</si>
  <si>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</si>
  <si>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</si>
  <si>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</si>
  <si>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</si>
  <si>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</si>
  <si>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</si>
  <si>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</si>
  <si>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</si>
  <si>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</si>
  <si>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</si>
  <si>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</si>
  <si>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</si>
  <si>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</si>
  <si>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</si>
  <si>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</si>
  <si>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</si>
  <si>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</si>
  <si>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</si>
  <si>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</si>
  <si>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</si>
  <si>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</si>
  <si>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</si>
  <si>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</si>
  <si>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</si>
  <si>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</si>
  <si>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</si>
  <si>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</si>
  <si>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</si>
  <si>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</si>
  <si>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</si>
  <si>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</si>
  <si>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</si>
  <si>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</si>
  <si>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</si>
  <si>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</si>
  <si>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</si>
  <si>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</si>
  <si>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</si>
  <si>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</si>
  <si>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</si>
  <si>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</si>
  <si>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</si>
  <si>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</si>
  <si>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</si>
  <si>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</si>
  <si>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</si>
  <si>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</si>
  <si>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</si>
  <si>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</si>
  <si>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</si>
  <si>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</si>
  <si>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</si>
  <si>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</si>
  <si>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</si>
  <si>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</si>
  <si>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</si>
  <si>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</si>
  <si>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</si>
  <si>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</si>
  <si>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</si>
  <si>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</si>
  <si>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</si>
  <si>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</si>
  <si>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</si>
  <si>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</si>
  <si>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</si>
  <si>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</si>
  <si>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</si>
  <si>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</si>
  <si>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</si>
  <si>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</si>
  <si>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</si>
  <si>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</si>
  <si>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</si>
  <si>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</si>
  <si>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</si>
  <si>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</si>
  <si>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</si>
  <si>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</si>
  <si>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</si>
  <si>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</si>
  <si>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</si>
  <si>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</si>
  <si>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</si>
  <si>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</si>
  <si>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</si>
  <si>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</si>
  <si>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</si>
  <si>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</si>
  <si>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</si>
  <si>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</si>
  <si>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</si>
  <si>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</si>
  <si>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</si>
  <si>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</si>
  <si>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</si>
  <si>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</si>
  <si>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</si>
  <si>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</si>
  <si>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</si>
  <si>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</si>
  <si>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</si>
  <si>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</si>
  <si>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</si>
  <si>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</si>
  <si>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</si>
  <si>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</si>
  <si>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</si>
  <si>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</si>
  <si>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</si>
  <si>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</si>
  <si>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</si>
  <si>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</si>
  <si>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</si>
  <si>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</si>
  <si>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</si>
  <si>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</si>
  <si>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</si>
  <si>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</si>
  <si>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</si>
  <si>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</si>
  <si>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</si>
  <si>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</si>
  <si>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</si>
  <si>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</si>
  <si>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</si>
  <si>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</si>
  <si>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</si>
  <si>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</si>
  <si>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</si>
  <si>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</si>
  <si>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</si>
  <si>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</si>
  <si>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</si>
  <si>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</si>
  <si>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</si>
  <si>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</si>
  <si>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</si>
  <si>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</si>
  <si>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</si>
  <si>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</si>
  <si>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</si>
  <si>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</si>
  <si>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</si>
  <si>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</si>
  <si>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</si>
  <si>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</si>
  <si>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</si>
  <si>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</si>
  <si>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</si>
  <si>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</si>
  <si>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</si>
  <si>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</si>
  <si>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</si>
  <si>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</si>
  <si>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</si>
  <si>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</si>
  <si>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</si>
  <si>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</si>
  <si>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</si>
  <si>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</si>
  <si>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</si>
  <si>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</si>
  <si>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</si>
  <si>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</si>
  <si>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</si>
  <si>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</si>
  <si>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</si>
  <si>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</si>
  <si>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</si>
  <si>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</si>
  <si>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</si>
  <si>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</si>
  <si>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</si>
  <si>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</si>
  <si>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</si>
  <si>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</si>
  <si>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</si>
  <si>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</si>
  <si>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</si>
  <si>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</si>
  <si>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</si>
  <si>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</si>
  <si>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</si>
  <si>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</si>
  <si>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</si>
  <si>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</si>
  <si>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</si>
  <si>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</si>
  <si>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</si>
  <si>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</si>
  <si>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</si>
  <si>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</si>
  <si>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</si>
  <si>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</si>
  <si>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</si>
  <si>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</si>
  <si>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</si>
  <si>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</si>
  <si>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</si>
  <si>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</si>
  <si>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</si>
  <si>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</si>
  <si>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</si>
  <si>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</si>
  <si>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</si>
  <si>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</si>
  <si>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</si>
  <si>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</si>
  <si>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</si>
  <si>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</si>
  <si>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</si>
  <si>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</si>
  <si>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</si>
  <si>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</si>
  <si>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</si>
  <si>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</si>
  <si>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</si>
  <si>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</si>
  <si>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</si>
  <si>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</si>
  <si>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</si>
  <si>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</si>
  <si>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</si>
  <si>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</si>
  <si>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</si>
  <si>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</si>
  <si>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</si>
  <si>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</si>
  <si>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</si>
  <si>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</si>
  <si>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</si>
  <si>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</si>
  <si>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</si>
  <si>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</si>
  <si>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</si>
  <si>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</si>
  <si>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</si>
  <si>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</si>
  <si>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</si>
  <si>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</si>
  <si>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</si>
  <si>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</si>
  <si>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</si>
  <si>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</si>
  <si>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</si>
  <si>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</si>
  <si>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</si>
  <si>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</si>
  <si>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</si>
  <si>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</si>
  <si>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</si>
  <si>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</si>
  <si>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</si>
  <si>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</si>
  <si>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</si>
  <si>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</si>
  <si>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</si>
  <si>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</si>
  <si>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</si>
  <si>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</si>
  <si>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</si>
  <si>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</si>
  <si>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</si>
  <si>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</si>
  <si>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</si>
  <si>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</si>
  <si>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</si>
  <si>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</si>
  <si>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</si>
  <si>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</si>
  <si>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</si>
  <si>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</si>
  <si>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</si>
  <si>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</si>
  <si>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</si>
  <si>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</si>
  <si>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</si>
  <si>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</si>
  <si>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</si>
  <si>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</si>
  <si>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</si>
  <si>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</si>
  <si>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</si>
  <si>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</si>
  <si>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</si>
  <si>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</si>
  <si>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</si>
  <si>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</si>
  <si>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</si>
  <si>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</si>
  <si>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</si>
  <si>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</si>
  <si>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</si>
  <si>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</si>
  <si>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</si>
  <si>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</si>
  <si>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</si>
  <si>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</si>
  <si>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</si>
  <si>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</si>
  <si>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</si>
  <si>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</si>
  <si>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</si>
  <si>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</si>
  <si>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</si>
  <si>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</si>
  <si>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</si>
  <si>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</si>
  <si>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</si>
  <si>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</si>
  <si>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</si>
  <si>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</si>
  <si>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</si>
  <si>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</si>
  <si>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</si>
  <si>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</si>
  <si>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</si>
  <si>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</si>
  <si>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</si>
  <si>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</si>
  <si>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</si>
  <si>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</si>
  <si>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</si>
  <si>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</si>
  <si>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</si>
  <si>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</si>
  <si>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</si>
  <si>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</si>
  <si>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</si>
  <si>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</si>
  <si>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</si>
  <si>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</si>
  <si>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</si>
  <si>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</si>
  <si>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</si>
  <si>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</si>
  <si>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</si>
  <si>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</si>
  <si>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</si>
  <si>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</si>
  <si>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</si>
  <si>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</si>
  <si>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</si>
  <si>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</si>
  <si>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</si>
  <si>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</si>
  <si>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</si>
  <si>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</si>
  <si>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</si>
  <si>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</si>
  <si>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</si>
  <si>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</si>
  <si>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</si>
  <si>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</si>
  <si>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</si>
  <si>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</si>
  <si>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</si>
  <si>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</si>
  <si>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</si>
  <si>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</si>
  <si>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</si>
  <si>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</si>
  <si>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</si>
  <si>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</si>
  <si>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</si>
  <si>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</si>
  <si>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</si>
  <si>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</si>
  <si>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</si>
  <si>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</si>
  <si>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</si>
  <si>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</si>
  <si>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</si>
  <si>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</si>
  <si>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</si>
  <si>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</si>
  <si>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</si>
  <si>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</si>
  <si>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</si>
  <si>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</si>
  <si>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</si>
  <si>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</si>
  <si>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</si>
  <si>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</si>
  <si>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</si>
  <si>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</si>
  <si>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</si>
  <si>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</si>
  <si>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</si>
  <si>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</si>
  <si>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</si>
  <si>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</si>
  <si>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</si>
  <si>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</si>
  <si>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</si>
  <si>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</si>
  <si>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</si>
  <si>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</si>
  <si>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</si>
  <si>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</si>
  <si>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</si>
  <si>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</si>
  <si>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</si>
  <si>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</si>
  <si>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</si>
  <si>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</si>
  <si>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</si>
  <si>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</si>
  <si>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</si>
  <si>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</si>
  <si>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</si>
  <si>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</si>
  <si>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</si>
  <si>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</si>
  <si>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</si>
  <si>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</si>
  <si>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</si>
  <si>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</si>
  <si>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</si>
  <si>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</si>
  <si>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</si>
  <si>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</si>
  <si>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</si>
  <si>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</si>
  <si>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</si>
  <si>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</si>
  <si>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</si>
  <si>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</si>
  <si>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</si>
  <si>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</si>
  <si>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</si>
  <si>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</si>
  <si>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</si>
  <si>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</si>
  <si>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</si>
  <si>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</si>
  <si>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</si>
  <si>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</si>
  <si>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</si>
  <si>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</si>
  <si>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</si>
  <si>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</si>
  <si>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</si>
  <si>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</si>
  <si>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</si>
  <si>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</si>
  <si>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</si>
  <si>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</si>
  <si>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</si>
  <si>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</si>
  <si>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</si>
  <si>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</si>
  <si>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</si>
  <si>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</si>
  <si>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</si>
  <si>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</si>
  <si>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</si>
  <si>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</si>
  <si>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</si>
  <si>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</si>
  <si>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</si>
  <si>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</si>
  <si>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</si>
  <si>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</si>
  <si>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</si>
  <si>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</si>
  <si>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</si>
  <si>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</si>
  <si>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</si>
  <si>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</si>
  <si>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</si>
  <si>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</si>
  <si>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</si>
  <si>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</si>
  <si>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</si>
  <si>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</si>
  <si>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</si>
  <si>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</si>
  <si>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</si>
  <si>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</si>
  <si>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</si>
  <si>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</si>
  <si>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</si>
  <si>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</si>
  <si>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</si>
  <si>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</si>
  <si>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</si>
  <si>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</si>
  <si>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</si>
  <si>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</si>
  <si>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</si>
  <si>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</si>
  <si>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</si>
  <si>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</si>
  <si>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</si>
  <si>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</si>
  <si>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</si>
  <si>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</si>
  <si>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</si>
  <si>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</si>
  <si>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</si>
  <si>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</si>
  <si>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</si>
  <si>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</si>
  <si>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</si>
  <si>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</si>
  <si>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</si>
  <si>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</si>
  <si>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</si>
  <si>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</si>
  <si>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</si>
  <si>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</si>
  <si>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</si>
  <si>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</si>
  <si>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</si>
  <si>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</si>
  <si>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</si>
  <si>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</si>
  <si>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</si>
  <si>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</si>
  <si>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</si>
  <si>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</si>
  <si>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</si>
  <si>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</si>
  <si>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</si>
  <si>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</si>
  <si>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</si>
  <si>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</si>
  <si>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</si>
  <si>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</si>
  <si>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</si>
  <si>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</si>
  <si>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</si>
  <si>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</si>
  <si>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</si>
  <si>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</si>
  <si>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</si>
  <si>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</si>
  <si>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</si>
  <si>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</si>
  <si>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</si>
  <si>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</si>
  <si>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</si>
  <si>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</si>
  <si>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</si>
  <si>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</si>
  <si>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</si>
  <si>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</si>
  <si>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</si>
  <si>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</si>
  <si>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</si>
  <si>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</si>
  <si>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</si>
  <si>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</si>
  <si>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</si>
  <si>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</si>
  <si>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</si>
  <si>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</si>
  <si>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</si>
  <si>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</si>
  <si>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</si>
  <si>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</si>
  <si>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</si>
  <si>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</si>
  <si>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</si>
  <si>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</si>
  <si>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</si>
  <si>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</si>
  <si>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</si>
  <si>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</si>
  <si>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</si>
  <si>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</si>
  <si>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</si>
  <si>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</si>
  <si>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</si>
  <si>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</si>
  <si>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</si>
  <si>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</si>
  <si>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</si>
  <si>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</si>
  <si>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</si>
  <si>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</si>
  <si>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</si>
  <si>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</si>
  <si>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</si>
  <si>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</si>
  <si>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</si>
  <si>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</si>
  <si>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</si>
  <si>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</si>
  <si>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</si>
  <si>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</si>
  <si>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</si>
  <si>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</si>
  <si>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</si>
  <si>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</si>
  <si>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</si>
  <si>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</si>
  <si>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</si>
  <si>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</si>
  <si>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</si>
  <si>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</si>
  <si>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</si>
  <si>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</si>
  <si>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</si>
  <si>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</si>
  <si>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</si>
  <si>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</si>
  <si>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</si>
  <si>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</si>
  <si>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</si>
  <si>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</si>
  <si>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</si>
  <si>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</si>
  <si>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</si>
  <si>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</si>
  <si>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</si>
  <si>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</si>
  <si>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</si>
  <si>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</si>
  <si>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</si>
  <si>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</si>
  <si>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</si>
  <si>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</si>
  <si>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</si>
  <si>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</si>
  <si>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</si>
  <si>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</si>
  <si>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</si>
  <si>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</si>
  <si>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</si>
  <si>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</si>
  <si>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</si>
  <si>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</si>
  <si>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</si>
  <si>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</si>
  <si>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</si>
  <si>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</si>
  <si>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</si>
  <si>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</si>
  <si>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</si>
  <si>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</si>
  <si>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</si>
  <si>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</si>
  <si>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</si>
  <si>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</si>
  <si>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</si>
  <si>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</si>
  <si>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</si>
  <si>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</si>
  <si>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</si>
  <si>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</si>
  <si>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</si>
  <si>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</si>
  <si>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</si>
  <si>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</si>
  <si>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</si>
  <si>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</si>
  <si>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</si>
  <si>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</si>
  <si>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</si>
  <si>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</si>
  <si>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</si>
  <si>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</si>
  <si>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</si>
  <si>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</si>
  <si>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</si>
  <si>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</si>
  <si>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</si>
  <si>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</si>
  <si>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</si>
  <si>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</si>
  <si>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</si>
  <si>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</si>
  <si>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</si>
  <si>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</si>
  <si>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</si>
  <si>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</si>
  <si>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</si>
  <si>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</si>
  <si>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</si>
  <si>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</si>
  <si>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</si>
  <si>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</si>
  <si>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</si>
  <si>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</si>
  <si>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</si>
  <si>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</si>
  <si>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</si>
  <si>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</si>
  <si>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</si>
  <si>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</si>
  <si>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</si>
  <si>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</si>
  <si>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</si>
  <si>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</si>
  <si>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</si>
  <si>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</si>
  <si>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</si>
  <si>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</si>
  <si>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</si>
  <si>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</si>
  <si>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</si>
  <si>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</si>
  <si>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</si>
  <si>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</si>
  <si>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</si>
  <si>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</si>
  <si>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</si>
  <si>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</si>
  <si>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</si>
  <si>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</si>
  <si>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</si>
  <si>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</si>
  <si>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</si>
  <si>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</si>
  <si>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</si>
  <si>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</si>
  <si>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</si>
  <si>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</si>
  <si>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</si>
  <si>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</si>
  <si>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</si>
  <si>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</si>
  <si>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</si>
  <si>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</si>
  <si>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</si>
  <si>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</si>
  <si>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</si>
  <si>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</si>
  <si>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</si>
  <si>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</si>
  <si>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</si>
  <si>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</si>
  <si>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</si>
  <si>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</si>
  <si>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</si>
  <si>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</si>
  <si>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</si>
  <si>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</si>
  <si>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</si>
  <si>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</si>
  <si>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</si>
  <si>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</si>
  <si>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</si>
  <si>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</si>
  <si>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</si>
  <si>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</si>
  <si>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</si>
  <si>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</si>
  <si>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</si>
  <si>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</si>
  <si>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</si>
  <si>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</si>
  <si>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</si>
  <si>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</si>
  <si>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</si>
  <si>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</si>
  <si>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</si>
  <si>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</si>
  <si>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</si>
  <si>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</si>
  <si>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</si>
  <si>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</si>
  <si>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</si>
  <si>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</si>
  <si>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</si>
  <si>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</si>
  <si>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</si>
  <si>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</si>
  <si>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</si>
  <si>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</si>
  <si>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</si>
  <si>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</si>
  <si>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</si>
  <si>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</si>
  <si>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</si>
  <si>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</si>
  <si>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</si>
  <si>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</si>
  <si>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</si>
  <si>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</si>
  <si>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</si>
  <si>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</si>
  <si>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</si>
  <si>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</si>
  <si>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</si>
  <si>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</si>
  <si>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</si>
  <si>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</si>
  <si>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</si>
  <si>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</si>
  <si>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</si>
  <si>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</si>
  <si>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</si>
  <si>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</si>
  <si>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</si>
  <si>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</si>
  <si>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</si>
  <si>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</si>
  <si>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</si>
  <si>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</si>
  <si>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</si>
  <si>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</si>
  <si>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</si>
  <si>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</si>
  <si>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</si>
  <si>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</si>
  <si>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</si>
  <si>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</si>
  <si>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</si>
  <si>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</si>
  <si>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</si>
  <si>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</si>
  <si>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</si>
  <si>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</si>
  <si>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</si>
  <si>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</si>
  <si>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</si>
  <si>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</si>
  <si>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</si>
  <si>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</si>
  <si>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</si>
  <si>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</si>
  <si>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</si>
  <si>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</si>
  <si>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</si>
  <si>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</si>
  <si>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</si>
  <si>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</si>
  <si>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</si>
  <si>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</si>
  <si>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</si>
  <si>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</si>
  <si>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</si>
  <si>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</si>
  <si>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</si>
  <si>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</si>
  <si>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</si>
  <si>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</si>
  <si>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</si>
  <si>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</si>
  <si>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</si>
  <si>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</si>
  <si>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</si>
  <si>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</si>
  <si>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</si>
  <si>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</si>
  <si>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</si>
  <si>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</si>
  <si>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</si>
  <si>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</si>
  <si>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</si>
  <si>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</si>
  <si>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</si>
  <si>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</si>
  <si>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</si>
  <si>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</si>
  <si>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</si>
  <si>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</si>
  <si>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</si>
  <si>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</si>
  <si>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</si>
  <si>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</si>
  <si>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</si>
  <si>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</si>
  <si>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</si>
  <si>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</si>
  <si>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</si>
  <si>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</si>
  <si>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</si>
  <si>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</si>
  <si>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</si>
  <si>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</si>
  <si>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</si>
  <si>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</si>
  <si>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</si>
  <si>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</si>
  <si>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</si>
  <si>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</si>
  <si>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</si>
  <si>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</si>
  <si>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</si>
  <si>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</si>
  <si>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</si>
  <si>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</si>
  <si>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</si>
  <si>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</si>
  <si>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</si>
  <si>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</si>
  <si>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</si>
  <si>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</si>
  <si>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</si>
  <si>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</si>
  <si>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</si>
  <si>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</si>
  <si>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</si>
  <si>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</si>
  <si>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</si>
  <si>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</si>
  <si>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</si>
  <si>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</si>
  <si>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</si>
  <si>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</si>
  <si>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</si>
  <si>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</si>
  <si>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</si>
  <si>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</si>
  <si>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</si>
  <si>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</si>
  <si>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</si>
  <si>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</si>
  <si>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</si>
  <si>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</si>
  <si>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</si>
  <si>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</si>
  <si>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</si>
  <si>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</si>
  <si>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</si>
  <si>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</si>
  <si>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</si>
  <si>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</si>
  <si>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</si>
  <si>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</si>
  <si>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</si>
  <si>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</si>
  <si>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</si>
  <si>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</si>
  <si>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</si>
  <si>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</si>
  <si>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</si>
  <si>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</si>
  <si>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</si>
  <si>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</si>
  <si>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</si>
  <si>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</si>
  <si>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</si>
  <si>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</si>
  <si>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</si>
  <si>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</si>
  <si>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</si>
  <si>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</si>
  <si>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</si>
  <si>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</si>
  <si>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</si>
  <si>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</si>
  <si>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</si>
  <si>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</si>
  <si>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</si>
  <si>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</si>
  <si>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</si>
  <si>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</si>
  <si>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</si>
  <si>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</si>
  <si>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</si>
  <si>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</si>
  <si>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</si>
  <si>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</si>
  <si>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</si>
  <si>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</si>
  <si>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</si>
  <si>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</si>
  <si>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</si>
  <si>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</si>
  <si>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</si>
  <si>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</si>
  <si>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</si>
  <si>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</si>
  <si>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</si>
  <si>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</si>
  <si>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</si>
  <si>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</si>
  <si>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</si>
  <si>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</si>
  <si>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</si>
  <si>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</si>
  <si>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</si>
  <si>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</si>
  <si>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</si>
  <si>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</si>
  <si>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</si>
  <si>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</si>
  <si>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</si>
  <si>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</si>
  <si>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</si>
  <si>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</si>
  <si>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</si>
  <si>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</si>
  <si>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</si>
  <si>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</si>
  <si>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</si>
  <si>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</si>
  <si>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</si>
  <si>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</si>
  <si>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</si>
  <si>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</si>
  <si>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</si>
  <si>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</si>
  <si>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</si>
  <si>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</si>
  <si>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</si>
  <si>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</si>
  <si>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</si>
  <si>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</si>
  <si>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</si>
  <si>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</si>
  <si>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</si>
  <si>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</si>
  <si>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</si>
  <si>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</si>
  <si>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</si>
  <si>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</si>
  <si>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</si>
  <si>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</si>
  <si>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</si>
  <si>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</si>
  <si>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</si>
  <si>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</si>
  <si>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</si>
  <si>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</si>
  <si>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</si>
  <si>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</si>
  <si>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</si>
  <si>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</si>
  <si>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</si>
  <si>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</si>
  <si>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</si>
  <si>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</si>
  <si>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</si>
  <si>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</si>
  <si>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</si>
  <si>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</si>
  <si>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</si>
  <si>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</si>
  <si>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</si>
  <si>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</si>
  <si>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</si>
  <si>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</si>
  <si>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</si>
  <si>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</si>
  <si>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</si>
  <si>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</si>
  <si>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</si>
  <si>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</si>
  <si>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</si>
  <si>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</si>
  <si>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</si>
  <si>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</si>
  <si>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</si>
  <si>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</si>
  <si>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</si>
  <si>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</si>
  <si>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</si>
  <si>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</si>
  <si>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</si>
  <si>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</si>
  <si>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</si>
  <si>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</si>
  <si>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</si>
  <si>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</si>
  <si>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</si>
  <si>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</si>
  <si>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</si>
  <si>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</si>
  <si>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</si>
  <si>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</si>
  <si>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</si>
  <si>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</si>
  <si>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</si>
  <si>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</si>
  <si>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</si>
  <si>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</si>
  <si>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</si>
  <si>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</si>
  <si>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</si>
  <si>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</si>
  <si>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</si>
  <si>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</si>
  <si>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</si>
  <si>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</si>
  <si>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</si>
  <si>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</si>
  <si>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</si>
  <si>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</si>
  <si>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</si>
  <si>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</si>
  <si>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</si>
  <si>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</si>
  <si>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</si>
  <si>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</si>
  <si>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</si>
  <si>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</si>
  <si>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</si>
  <si>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</si>
  <si>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</si>
  <si>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</si>
  <si>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</si>
  <si>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</si>
  <si>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</si>
  <si>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</si>
  <si>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</si>
  <si>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</si>
  <si>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</si>
  <si>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</si>
  <si>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</si>
  <si>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</si>
  <si>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</si>
  <si>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</si>
  <si>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</si>
  <si>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</si>
  <si>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</si>
  <si>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</si>
  <si>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</si>
  <si>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</si>
  <si>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</si>
  <si>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</si>
  <si>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</si>
  <si>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</si>
  <si>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</si>
  <si>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</si>
  <si>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</si>
  <si>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</si>
  <si>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</si>
  <si>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</si>
  <si>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</si>
  <si>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</si>
  <si>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</si>
  <si>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</si>
  <si>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</si>
  <si>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</si>
  <si>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</si>
  <si>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</si>
  <si>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</si>
  <si>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</si>
  <si>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</si>
  <si>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</si>
  <si>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</si>
  <si>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</si>
  <si>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</si>
  <si>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</si>
  <si>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</si>
  <si>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</si>
  <si>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</si>
  <si>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</si>
  <si>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</si>
  <si>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</si>
  <si>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</si>
  <si>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</si>
  <si>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</si>
  <si>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</si>
  <si>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</si>
  <si>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</si>
  <si>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</si>
  <si>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</si>
  <si>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</si>
  <si>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</si>
  <si>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</si>
  <si>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</si>
  <si>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</si>
  <si>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</si>
  <si>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</si>
  <si>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</si>
  <si>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</si>
  <si>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</si>
  <si>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</si>
  <si>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</si>
  <si>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</si>
  <si>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</si>
  <si>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</si>
  <si>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</si>
  <si>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</si>
  <si>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</si>
  <si>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</si>
  <si>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</si>
  <si>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</si>
  <si>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</si>
  <si>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</si>
  <si>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</si>
  <si>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</si>
  <si>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</si>
  <si>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</si>
  <si>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</si>
  <si>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</si>
  <si>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</si>
  <si>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</si>
  <si>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</si>
  <si>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</si>
  <si>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</si>
  <si>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</si>
  <si>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</si>
  <si>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</si>
  <si>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</si>
  <si>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</si>
  <si>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</si>
  <si>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</si>
  <si>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</si>
  <si>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</si>
  <si>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</si>
  <si>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</si>
  <si>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</si>
  <si>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</si>
  <si>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</si>
  <si>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</si>
  <si>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</si>
  <si>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</si>
  <si>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</si>
  <si>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</si>
  <si>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</si>
  <si>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</si>
  <si>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</si>
  <si>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</si>
  <si>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</si>
  <si>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</si>
  <si>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</si>
  <si>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</si>
  <si>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</si>
  <si>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</si>
  <si>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</si>
  <si>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</si>
  <si>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</si>
  <si>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</si>
  <si>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</si>
  <si>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</si>
  <si>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</si>
  <si>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</si>
  <si>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</si>
  <si>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</si>
  <si>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</si>
  <si>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</si>
  <si>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</si>
  <si>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</si>
  <si>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</si>
  <si>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</si>
  <si>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</si>
  <si>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</si>
  <si>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</si>
  <si>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</si>
  <si>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</si>
  <si>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</si>
  <si>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</si>
  <si>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</si>
  <si>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</si>
  <si>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</si>
  <si>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</si>
  <si>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</si>
  <si>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</si>
  <si>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</si>
  <si>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</si>
  <si>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</si>
  <si>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</si>
  <si>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</si>
  <si>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</si>
  <si>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</si>
  <si>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</si>
  <si>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</si>
  <si>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</si>
  <si>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</si>
  <si>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</si>
  <si>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</si>
  <si>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</si>
  <si>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</si>
  <si>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</si>
  <si>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</si>
  <si>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</si>
  <si>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</si>
  <si>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</si>
  <si>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</si>
  <si>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</si>
  <si>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</si>
  <si>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</si>
  <si>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</si>
  <si>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</si>
  <si>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</si>
  <si>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</si>
  <si>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</si>
  <si>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</si>
  <si>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</si>
  <si>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</si>
  <si>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</si>
  <si>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</si>
  <si>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</si>
  <si>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</si>
  <si>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</si>
  <si>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</si>
  <si>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</si>
  <si>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</si>
  <si>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</si>
  <si>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</si>
  <si>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</si>
  <si>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</si>
  <si>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</si>
  <si>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</si>
  <si>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</si>
  <si>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</si>
  <si>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</si>
  <si>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</si>
  <si>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</si>
  <si>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</si>
  <si>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</si>
  <si>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</si>
  <si>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</si>
  <si>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</si>
  <si>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</si>
  <si>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</si>
  <si>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</si>
  <si>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</si>
  <si>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</si>
  <si>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</si>
  <si>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</si>
  <si>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</si>
  <si>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</si>
  <si>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</si>
  <si>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</si>
  <si>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</si>
  <si>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</si>
  <si>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</si>
  <si>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</si>
  <si>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</si>
  <si>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</si>
  <si>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</si>
  <si>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</si>
  <si>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</si>
  <si>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</si>
  <si>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</si>
  <si>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</si>
  <si>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</si>
  <si>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</si>
  <si>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</si>
  <si>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</si>
  <si>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</si>
  <si>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</si>
  <si>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</si>
  <si>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</si>
  <si>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</si>
  <si>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</si>
  <si>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</si>
  <si>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</si>
  <si>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</si>
  <si>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</si>
  <si>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</si>
  <si>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</si>
  <si>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</si>
  <si>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</si>
  <si>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</si>
  <si>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</si>
  <si>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</si>
  <si>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</si>
  <si>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</si>
  <si>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</si>
  <si>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</si>
  <si>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</si>
  <si>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</si>
  <si>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</si>
  <si>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</si>
  <si>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</si>
  <si>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</si>
  <si>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</si>
  <si>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</si>
  <si>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</si>
  <si>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</si>
  <si>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</si>
  <si>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</si>
  <si>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</si>
  <si>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</si>
  <si>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</si>
  <si>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</si>
  <si>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</si>
  <si>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</si>
  <si>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</si>
  <si>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</si>
  <si>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</si>
  <si>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</si>
  <si>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</si>
  <si>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</si>
  <si>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</si>
  <si>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</si>
  <si>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</si>
  <si>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</si>
  <si>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</si>
  <si>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</si>
  <si>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</si>
  <si>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</si>
  <si>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</si>
  <si>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</si>
  <si>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</si>
  <si>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</si>
  <si>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</si>
  <si>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</si>
  <si>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</si>
  <si>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</si>
  <si>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</si>
  <si>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</si>
  <si>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</si>
  <si>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</si>
  <si>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</si>
  <si>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</si>
  <si>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</si>
  <si>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</si>
  <si>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</si>
  <si>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</si>
  <si>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</si>
  <si>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</si>
  <si>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</si>
  <si>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</si>
  <si>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</si>
  <si>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</si>
  <si>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</si>
  <si>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</si>
  <si>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</si>
  <si>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</si>
  <si>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</si>
  <si>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</si>
  <si>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</si>
  <si>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</si>
  <si>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</si>
  <si>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</si>
  <si>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</si>
  <si>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</si>
  <si>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</si>
  <si>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</si>
  <si>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</si>
  <si>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</si>
  <si>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</si>
  <si>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</si>
  <si>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</si>
  <si>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</si>
  <si>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</si>
  <si>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</si>
  <si>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</si>
  <si>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</si>
  <si>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</si>
  <si>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</si>
  <si>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</si>
  <si>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</si>
  <si>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</si>
  <si>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</si>
  <si>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</si>
  <si>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</si>
  <si>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</si>
  <si>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</si>
  <si>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</si>
  <si>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</si>
  <si>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</si>
  <si>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</si>
  <si>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</si>
  <si>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</si>
  <si>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</si>
  <si>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</si>
  <si>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</si>
  <si>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</si>
  <si>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</si>
  <si>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</si>
  <si>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</si>
  <si>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</si>
  <si>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</si>
  <si>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</si>
  <si>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</si>
  <si>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</si>
  <si>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</si>
  <si>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</si>
  <si>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</si>
  <si>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</si>
  <si>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</si>
  <si>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</si>
  <si>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</si>
  <si>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</si>
  <si>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</si>
  <si>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</si>
  <si>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</si>
  <si>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</si>
  <si>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</si>
  <si>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</si>
  <si>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</si>
  <si>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</si>
  <si>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</si>
  <si>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</si>
  <si>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</si>
  <si>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</si>
  <si>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</si>
  <si>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</si>
  <si>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</si>
  <si>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</si>
  <si>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</si>
  <si>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</si>
  <si>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</si>
  <si>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</si>
  <si>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</si>
  <si>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</si>
  <si>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</si>
  <si>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</si>
  <si>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</si>
  <si>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</si>
  <si>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</si>
  <si>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</si>
  <si>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</si>
  <si>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</si>
  <si>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</si>
  <si>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</si>
  <si>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</si>
  <si>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</si>
  <si>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</si>
  <si>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</si>
  <si>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</si>
  <si>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</si>
  <si>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</si>
  <si>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</si>
  <si>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</si>
  <si>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</si>
  <si>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</si>
  <si>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</si>
  <si>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</si>
  <si>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</si>
  <si>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</si>
  <si>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</si>
  <si>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</si>
  <si>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</si>
  <si>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</si>
  <si>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</si>
  <si>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</si>
  <si>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</si>
  <si>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</si>
  <si>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</si>
  <si>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</si>
  <si>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</si>
  <si>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</si>
  <si>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</si>
  <si>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</si>
  <si>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</si>
  <si>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</si>
  <si>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</si>
  <si>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</si>
  <si>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</si>
  <si>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</si>
  <si>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</si>
  <si>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</si>
  <si>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</si>
  <si>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</si>
  <si>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</si>
  <si>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</si>
  <si>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</si>
  <si>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</si>
  <si>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</si>
  <si>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</si>
  <si>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</si>
  <si>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</si>
  <si>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</si>
  <si>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</si>
  <si>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</si>
  <si>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</si>
  <si>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</si>
  <si>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</si>
  <si>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</si>
  <si>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</si>
  <si>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</si>
  <si>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</si>
  <si>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</si>
  <si>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</si>
  <si>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</si>
  <si>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</si>
  <si>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</si>
  <si>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</si>
  <si>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</si>
  <si>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</si>
  <si>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</si>
  <si>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</si>
  <si>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</si>
  <si>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</si>
  <si>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</si>
  <si>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</si>
  <si>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</si>
  <si>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</si>
  <si>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</si>
  <si>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</si>
  <si>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</si>
  <si>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</si>
  <si>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</si>
  <si>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</si>
  <si>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</si>
  <si>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</si>
  <si>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</si>
  <si>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</si>
  <si>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</si>
  <si>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</si>
  <si>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</si>
  <si>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</si>
  <si>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</si>
  <si>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</si>
  <si>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</si>
  <si>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</si>
  <si>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</si>
  <si>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</si>
  <si>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</si>
  <si>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</si>
  <si>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</si>
  <si>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</si>
  <si>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</si>
  <si>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</si>
  <si>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</si>
  <si>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</si>
  <si>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</si>
  <si>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</si>
  <si>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</si>
  <si>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</si>
  <si>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</si>
  <si>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</si>
  <si>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</si>
  <si>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</si>
  <si>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</si>
  <si>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</si>
  <si>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</si>
  <si>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</si>
  <si>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</si>
  <si>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</si>
  <si>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</si>
  <si>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</si>
  <si>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</si>
  <si>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</si>
  <si>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</si>
  <si>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</si>
  <si>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</si>
  <si>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</si>
  <si>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</si>
  <si>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</si>
  <si>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</si>
  <si>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</si>
  <si>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</si>
  <si>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</si>
  <si>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</si>
  <si>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</si>
  <si>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</si>
  <si>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</si>
  <si>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</si>
  <si>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</si>
  <si>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</si>
  <si>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</si>
  <si>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</si>
  <si>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</si>
  <si>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</si>
  <si>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</si>
  <si>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</si>
  <si>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</si>
  <si>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</si>
  <si>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</si>
  <si>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</si>
  <si>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</si>
  <si>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</si>
  <si>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</si>
  <si>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</si>
  <si>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</si>
  <si>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</si>
  <si>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</si>
  <si>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</si>
  <si>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</si>
  <si>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</si>
  <si>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</si>
  <si>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</si>
  <si>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</si>
  <si>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</si>
  <si>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</si>
  <si>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</si>
  <si>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</si>
  <si>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</si>
  <si>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</si>
  <si>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</si>
  <si>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</si>
  <si>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</si>
  <si>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</si>
  <si>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</si>
  <si>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</si>
  <si>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</si>
  <si>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</si>
  <si>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</si>
  <si>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</si>
  <si>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</si>
  <si>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</si>
  <si>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</si>
  <si>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</si>
  <si>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</si>
  <si>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</si>
  <si>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</si>
  <si>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</si>
  <si>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</si>
  <si>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</si>
  <si>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</si>
  <si>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</si>
  <si>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</si>
  <si>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</si>
  <si>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</si>
  <si>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</si>
  <si>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</si>
  <si>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</si>
  <si>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</si>
  <si>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</si>
  <si>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</si>
  <si>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</si>
  <si>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</si>
  <si>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</si>
  <si>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</si>
  <si>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</si>
  <si>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</si>
  <si>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</si>
  <si>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</si>
  <si>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</si>
  <si>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</si>
  <si>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</si>
  <si>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</si>
  <si>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</si>
  <si>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</si>
  <si>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</si>
  <si>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</si>
  <si>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</si>
  <si>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</si>
  <si>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</si>
  <si>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</si>
  <si>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</si>
  <si>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</si>
  <si>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</si>
  <si>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</si>
  <si>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</si>
  <si>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</si>
  <si>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</si>
  <si>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</si>
  <si>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</si>
  <si>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</si>
  <si>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</si>
  <si>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</si>
  <si>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</si>
  <si>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</si>
  <si>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</si>
  <si>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</si>
  <si>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</si>
  <si>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</si>
  <si>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</si>
  <si>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</si>
  <si>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</si>
  <si>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</si>
  <si>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</si>
  <si>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</si>
  <si>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</si>
  <si>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</si>
  <si>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</si>
  <si>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</si>
  <si>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</si>
  <si>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</si>
  <si>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</si>
  <si>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</si>
  <si>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</si>
  <si>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</si>
  <si>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</si>
  <si>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</si>
  <si>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</si>
  <si>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</si>
  <si>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</si>
  <si>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</si>
  <si>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</si>
  <si>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</si>
  <si>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</si>
  <si>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</si>
  <si>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</si>
  <si>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</si>
  <si>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</si>
  <si>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</si>
  <si>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</si>
  <si>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</si>
  <si>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</si>
  <si>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</si>
  <si>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</si>
  <si>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</si>
  <si>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</si>
  <si>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</si>
  <si>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</si>
  <si>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</si>
  <si>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</si>
  <si>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</si>
  <si>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</si>
  <si>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</si>
  <si>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</si>
  <si>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</si>
  <si>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</si>
  <si>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</si>
  <si>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</si>
  <si>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</si>
  <si>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</si>
  <si>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</si>
  <si>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</si>
  <si>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</si>
  <si>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</si>
  <si>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</si>
  <si>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</si>
  <si>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</si>
  <si>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</si>
  <si>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</si>
  <si>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</si>
  <si>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</si>
  <si>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</si>
  <si>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</si>
  <si>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</si>
  <si>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</si>
  <si>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</si>
  <si>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</si>
  <si>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</si>
  <si>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</si>
  <si>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</si>
  <si>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</si>
  <si>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</si>
  <si>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</si>
  <si>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</si>
  <si>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</si>
  <si>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</si>
  <si>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</si>
  <si>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</si>
  <si>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</si>
  <si>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</si>
  <si>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</si>
  <si>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</si>
  <si>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</si>
  <si>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</si>
  <si>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</si>
  <si>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</si>
  <si>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</si>
  <si>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</si>
  <si>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</si>
  <si>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</si>
  <si>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</si>
  <si>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</si>
  <si>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</si>
  <si>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</si>
  <si>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</si>
  <si>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</si>
  <si>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</si>
  <si>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</si>
  <si>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</si>
  <si>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</si>
  <si>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</si>
  <si>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</si>
  <si>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</si>
  <si>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</si>
  <si>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</si>
  <si>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</si>
  <si>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</si>
  <si>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</si>
  <si>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</si>
  <si>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</si>
  <si>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</si>
  <si>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</si>
  <si>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</si>
  <si>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</si>
  <si>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</si>
  <si>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</si>
  <si>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</si>
  <si>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</si>
  <si>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</si>
  <si>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</si>
  <si>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</si>
  <si>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</si>
  <si>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</si>
  <si>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</si>
  <si>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</si>
  <si>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</si>
  <si>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</si>
  <si>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</si>
  <si>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</si>
  <si>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</si>
  <si>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</si>
  <si>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</si>
  <si>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</si>
  <si>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</si>
  <si>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</si>
  <si>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</si>
  <si>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</si>
  <si>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</si>
  <si>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</si>
  <si>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</si>
  <si>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</si>
  <si>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</si>
  <si>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</si>
  <si>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</si>
  <si>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</si>
  <si>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</si>
  <si>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</si>
  <si>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</si>
  <si>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</si>
  <si>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</si>
  <si>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</si>
  <si>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</si>
  <si>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</si>
  <si>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</si>
  <si>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</si>
  <si>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</si>
  <si>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</si>
  <si>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</si>
  <si>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</si>
  <si>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</si>
  <si>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</si>
  <si>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</si>
  <si>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</si>
  <si>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</si>
  <si>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</si>
  <si>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</si>
  <si>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</si>
  <si>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</si>
  <si>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</si>
  <si>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</si>
  <si>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</si>
  <si>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</si>
  <si>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</si>
  <si>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</si>
  <si>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</si>
  <si>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</si>
  <si>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</si>
  <si>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</si>
  <si>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</si>
  <si>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</si>
  <si>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</si>
  <si>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</si>
  <si>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</si>
  <si>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</si>
  <si>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</si>
  <si>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</si>
  <si>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</si>
  <si>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</si>
  <si>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</si>
  <si>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</si>
  <si>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</si>
  <si>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</si>
  <si>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</si>
  <si>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</si>
  <si>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</si>
  <si>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</si>
  <si>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</si>
  <si>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</si>
  <si>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</si>
  <si>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</si>
  <si>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</si>
  <si>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</si>
  <si>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</si>
  <si>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</si>
  <si>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</si>
  <si>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</si>
  <si>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</si>
  <si>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</si>
  <si>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</si>
  <si>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</si>
  <si>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</si>
  <si>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</si>
  <si>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</si>
  <si>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</si>
  <si>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</si>
  <si>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</si>
  <si>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</si>
  <si>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</si>
  <si>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</si>
  <si>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</si>
  <si>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</si>
  <si>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</si>
  <si>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</si>
  <si>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</si>
  <si>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</si>
  <si>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</si>
  <si>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</si>
  <si>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</si>
  <si>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</si>
  <si>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</si>
  <si>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</si>
  <si>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</si>
  <si>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</si>
  <si>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</si>
  <si>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</si>
  <si>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</si>
  <si>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</si>
  <si>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</si>
  <si>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</si>
  <si>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</si>
  <si>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</si>
  <si>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</si>
  <si>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</si>
  <si>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</si>
  <si>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</si>
  <si>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</si>
  <si>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</si>
  <si>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</si>
  <si>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</si>
  <si>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</si>
  <si>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</si>
  <si>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</si>
  <si>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</si>
  <si>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</si>
  <si>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</si>
  <si>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</si>
  <si>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</si>
  <si>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</si>
  <si>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</si>
  <si>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</si>
  <si>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</si>
  <si>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</si>
  <si>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</si>
  <si>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</si>
  <si>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</si>
  <si>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</si>
  <si>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</si>
  <si>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</si>
  <si>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</si>
  <si>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</si>
  <si>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</si>
  <si>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</si>
  <si>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</si>
  <si>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</si>
  <si>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</si>
  <si>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</si>
  <si>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</si>
  <si>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</si>
  <si>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</si>
  <si>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</si>
  <si>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</si>
  <si>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</si>
  <si>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</si>
  <si>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</si>
  <si>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</si>
  <si>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</si>
  <si>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</si>
  <si>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</si>
  <si>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</si>
  <si>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</si>
  <si>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</si>
  <si>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</si>
  <si>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</si>
  <si>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</si>
  <si>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</si>
  <si>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</si>
  <si>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</si>
  <si>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</si>
  <si>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</si>
  <si>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</si>
  <si>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</si>
  <si>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</si>
  <si>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</si>
  <si>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</si>
  <si>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</si>
  <si>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</si>
  <si>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</si>
  <si>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</si>
  <si>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</si>
  <si>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</si>
  <si>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</si>
  <si>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</si>
  <si>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</si>
  <si>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</si>
  <si>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</si>
  <si>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</si>
  <si>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</si>
  <si>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</si>
  <si>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</si>
  <si>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</si>
  <si>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</si>
  <si>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</si>
  <si>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</si>
  <si>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</si>
  <si>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</si>
  <si>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</si>
  <si>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</si>
  <si>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</si>
  <si>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</si>
  <si>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</si>
  <si>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</si>
  <si>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</si>
  <si>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</si>
  <si>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</si>
  <si>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</si>
  <si>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</si>
  <si>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</si>
  <si>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</si>
  <si>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</si>
  <si>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</si>
  <si>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</si>
  <si>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</si>
  <si>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</si>
  <si>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</si>
  <si>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</si>
  <si>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</si>
  <si>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</si>
  <si>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</si>
  <si>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</si>
  <si>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</si>
  <si>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</si>
  <si>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</si>
  <si>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</si>
  <si>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</si>
  <si>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</si>
  <si>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</si>
  <si>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</si>
  <si>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</si>
  <si>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</si>
  <si>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</si>
  <si>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</si>
  <si>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</si>
  <si>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</si>
  <si>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</si>
  <si>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</si>
  <si>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</si>
  <si>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</si>
  <si>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</si>
  <si>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</si>
  <si>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</si>
  <si>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</si>
  <si>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</si>
  <si>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</si>
  <si>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</si>
  <si>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</si>
  <si>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</si>
  <si>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</si>
  <si>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</si>
  <si>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</si>
  <si>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</si>
  <si>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</si>
  <si>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</si>
  <si>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</si>
  <si>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</si>
  <si>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</si>
  <si>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</si>
  <si>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</si>
  <si>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</si>
  <si>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</si>
  <si>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</si>
  <si>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</si>
  <si>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</si>
  <si>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</si>
  <si>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</si>
  <si>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</si>
  <si>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</si>
  <si>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</si>
  <si>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</si>
  <si>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</si>
  <si>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</si>
  <si>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</si>
  <si>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</si>
  <si>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</si>
  <si>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</si>
  <si>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</si>
  <si>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</si>
  <si>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</si>
  <si>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</si>
  <si>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</si>
  <si>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</si>
  <si>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</si>
  <si>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</si>
  <si>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</si>
  <si>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</si>
  <si>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</si>
  <si>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</si>
  <si>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</si>
  <si>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</si>
  <si>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</si>
  <si>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</si>
  <si>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</si>
  <si>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</si>
  <si>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</si>
  <si>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</si>
  <si>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</si>
  <si>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</si>
  <si>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</si>
  <si>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</si>
  <si>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</si>
  <si>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</si>
  <si>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</si>
  <si>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</si>
  <si>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</si>
  <si>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</si>
  <si>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</si>
  <si>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</si>
  <si>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</si>
  <si>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</si>
  <si>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</si>
  <si>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</si>
  <si>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</si>
  <si>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</si>
  <si>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</si>
  <si>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</si>
  <si>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</si>
  <si>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</si>
  <si>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</si>
  <si>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</si>
  <si>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</si>
  <si>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</si>
  <si>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</si>
  <si>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</si>
  <si>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</si>
  <si>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</si>
  <si>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</si>
  <si>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</si>
  <si>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</si>
  <si>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</si>
  <si>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</si>
  <si>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</si>
  <si>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</si>
  <si>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</si>
  <si>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</si>
  <si>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</si>
  <si>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</si>
  <si>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</si>
  <si>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</si>
  <si>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</si>
  <si>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</si>
  <si>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</si>
  <si>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</si>
  <si>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</si>
  <si>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</si>
  <si>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</si>
  <si>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</si>
  <si>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</si>
  <si>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</si>
  <si>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</si>
  <si>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</si>
  <si>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</si>
  <si>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</si>
  <si>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</si>
  <si>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</si>
  <si>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</si>
  <si>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</si>
  <si>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</si>
  <si>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</si>
  <si>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</si>
  <si>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</si>
  <si>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</si>
  <si>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</si>
  <si>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</si>
  <si>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</si>
  <si>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</si>
  <si>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</si>
  <si>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</si>
  <si>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</si>
  <si>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</si>
  <si>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</si>
  <si>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</si>
  <si>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</si>
  <si>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</si>
  <si>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</si>
  <si>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</si>
  <si>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</si>
  <si>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</si>
  <si>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</si>
  <si>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</si>
  <si>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</si>
  <si>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</si>
  <si>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</si>
  <si>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</si>
  <si>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</si>
  <si>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</si>
  <si>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</si>
  <si>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</si>
  <si>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</si>
  <si>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</si>
  <si>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</si>
  <si>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</si>
  <si>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</si>
  <si>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</si>
  <si>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</si>
  <si>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</si>
  <si>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</si>
  <si>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</si>
  <si>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</si>
  <si>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</si>
  <si>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</si>
  <si>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</si>
  <si>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</si>
  <si>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</si>
  <si>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</si>
  <si>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</si>
  <si>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</si>
  <si>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</si>
  <si>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</si>
  <si>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</si>
  <si>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</si>
  <si>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</si>
  <si>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</si>
  <si>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</si>
  <si>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</si>
  <si>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</si>
  <si>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</si>
  <si>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</si>
  <si>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</si>
  <si>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</si>
  <si>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</si>
  <si>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</si>
  <si>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</si>
  <si>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</si>
  <si>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</si>
  <si>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</si>
  <si>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</si>
  <si>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</si>
  <si>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</si>
  <si>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</si>
  <si>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</si>
  <si>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</si>
  <si>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</si>
  <si>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</si>
  <si>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</si>
  <si>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</si>
  <si>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</si>
  <si>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</si>
  <si>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</si>
  <si>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</si>
  <si>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</si>
  <si>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</si>
  <si>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</si>
  <si>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</si>
  <si>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</si>
  <si>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</si>
  <si>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</si>
  <si>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</si>
  <si>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</si>
  <si>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</si>
  <si>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</si>
  <si>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</si>
  <si>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</si>
  <si>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</si>
  <si>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</si>
  <si>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</si>
  <si>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</si>
  <si>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</si>
  <si>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</si>
  <si>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</si>
  <si>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</si>
  <si>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</si>
  <si>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</si>
  <si>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</si>
  <si>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</si>
  <si>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</si>
  <si>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</si>
  <si>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</si>
  <si>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</si>
  <si>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</si>
  <si>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</si>
  <si>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</si>
  <si>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</si>
  <si>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</si>
  <si>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</si>
  <si>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</si>
  <si>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</si>
  <si>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</si>
  <si>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</si>
  <si>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</si>
  <si>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</si>
  <si>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</si>
  <si>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</si>
  <si>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</si>
  <si>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</si>
  <si>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</si>
  <si>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</si>
  <si>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</si>
  <si>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</si>
  <si>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</si>
  <si>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</si>
  <si>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</si>
  <si>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</si>
  <si>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</si>
  <si>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</si>
  <si>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</si>
  <si>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</si>
  <si>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</si>
  <si>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</si>
  <si>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</si>
  <si>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</si>
  <si>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</si>
  <si>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</si>
  <si>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</si>
  <si>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</si>
  <si>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</si>
  <si>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</si>
  <si>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</si>
  <si>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</si>
  <si>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</si>
  <si>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</si>
  <si>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</si>
  <si>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</si>
  <si>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</si>
  <si>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</si>
  <si>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</si>
  <si>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</si>
  <si>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</si>
  <si>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</si>
  <si>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</si>
  <si>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</si>
  <si>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</si>
  <si>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</si>
  <si>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</si>
  <si>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</si>
  <si>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</si>
  <si>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</si>
  <si>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</si>
  <si>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</si>
  <si>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</si>
  <si>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</si>
  <si>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</si>
  <si>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</si>
  <si>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</si>
  <si>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</si>
  <si>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</si>
  <si>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</si>
  <si>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</si>
  <si>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</si>
  <si>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</si>
  <si>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</si>
  <si>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</si>
  <si>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</si>
  <si>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</si>
  <si>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</si>
  <si>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</si>
  <si>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</si>
  <si>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</si>
  <si>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</si>
  <si>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</si>
  <si>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</si>
  <si>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</si>
  <si>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</si>
  <si>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</si>
  <si>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</si>
  <si>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</si>
  <si>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</si>
  <si>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</si>
  <si>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</si>
  <si>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</si>
  <si>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</si>
  <si>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</si>
  <si>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</si>
  <si>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</si>
  <si>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</si>
  <si>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</si>
  <si>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</si>
  <si>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</si>
  <si>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</si>
  <si>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</si>
  <si>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</si>
  <si>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</si>
  <si>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</si>
  <si>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</si>
  <si>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</si>
  <si>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</si>
  <si>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</si>
  <si>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</si>
  <si>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</si>
  <si>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</si>
  <si>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</si>
  <si>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</si>
  <si>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</si>
  <si>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</si>
  <si>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</si>
  <si>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</si>
  <si>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</si>
  <si>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</si>
  <si>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</si>
  <si>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</si>
  <si>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</si>
  <si>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</si>
  <si>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</si>
  <si>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</si>
  <si>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</si>
  <si>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</si>
  <si>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</si>
  <si>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</si>
  <si>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</si>
  <si>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</si>
  <si>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</si>
  <si>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</si>
  <si>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</si>
  <si>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</si>
  <si>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</si>
  <si>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</si>
  <si>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</si>
  <si>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</si>
  <si>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</si>
  <si>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</si>
  <si>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</si>
  <si>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</si>
  <si>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</si>
  <si>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</si>
  <si>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</si>
  <si>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</si>
  <si>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</si>
  <si>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</si>
  <si>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</si>
  <si>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</si>
  <si>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</si>
  <si>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</si>
  <si>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</si>
  <si>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</si>
  <si>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</si>
  <si>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</si>
  <si>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</si>
  <si>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</si>
  <si>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</si>
  <si>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</si>
  <si>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</si>
  <si>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</si>
  <si>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</si>
  <si>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</si>
  <si>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</si>
  <si>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</si>
  <si>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</si>
  <si>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</si>
  <si>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</si>
  <si>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</si>
  <si>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</si>
  <si>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</si>
  <si>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</si>
  <si>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</si>
  <si>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</si>
  <si>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</si>
  <si>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</si>
  <si>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</si>
  <si>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</si>
  <si>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</si>
  <si>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</si>
  <si>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</si>
  <si>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</si>
  <si>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</si>
  <si>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</si>
  <si>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</si>
  <si>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</si>
  <si>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</si>
  <si>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</si>
  <si>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</si>
  <si>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</si>
  <si>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</si>
  <si>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</si>
  <si>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</si>
  <si>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</si>
  <si>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</si>
  <si>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</si>
  <si>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</si>
  <si>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</si>
  <si>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</si>
  <si>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</si>
  <si>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</si>
  <si>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</si>
  <si>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</si>
  <si>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</si>
  <si>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</si>
  <si>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</si>
  <si>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</si>
  <si>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</si>
  <si>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</si>
  <si>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</si>
  <si>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</si>
  <si>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</si>
  <si>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</si>
  <si>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</si>
  <si>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</si>
  <si>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</si>
  <si>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</si>
  <si>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</si>
  <si>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</si>
  <si>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</si>
  <si>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</si>
  <si>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</si>
  <si>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</si>
  <si>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</si>
  <si>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</si>
  <si>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</si>
  <si>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</si>
  <si>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</si>
  <si>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</si>
  <si>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</si>
  <si>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</si>
  <si>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</si>
  <si>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</si>
  <si>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</si>
  <si>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</si>
  <si>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</si>
  <si>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</si>
  <si>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</si>
  <si>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</si>
  <si>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</si>
  <si>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</si>
  <si>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</si>
  <si>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</si>
  <si>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</si>
  <si>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</si>
  <si>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</si>
  <si>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</si>
  <si>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</si>
  <si>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</si>
  <si>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</si>
  <si>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</si>
  <si>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</si>
  <si>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</si>
  <si>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</si>
  <si>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</si>
  <si>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</si>
  <si>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</si>
  <si>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</si>
  <si>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</si>
  <si>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</si>
  <si>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</si>
  <si>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</si>
  <si>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</si>
  <si>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</si>
  <si>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</si>
  <si>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</si>
  <si>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</si>
  <si>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</si>
  <si>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</si>
  <si>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</si>
  <si>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</si>
  <si>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</si>
  <si>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</si>
  <si>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</si>
  <si>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</si>
  <si>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</si>
  <si>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</si>
  <si>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</si>
  <si>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</si>
  <si>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</si>
  <si>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</si>
  <si>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</si>
  <si>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</si>
  <si>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</si>
  <si>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</si>
  <si>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</si>
  <si>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</si>
  <si>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</si>
  <si>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</si>
  <si>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</si>
  <si>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</si>
  <si>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</si>
  <si>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</si>
  <si>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</si>
  <si>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</si>
  <si>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</si>
  <si>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</si>
  <si>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</si>
  <si>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</si>
  <si>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</si>
  <si>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</si>
  <si>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</si>
  <si>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</si>
  <si>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</si>
  <si>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</si>
  <si>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</si>
  <si>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</si>
  <si>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</si>
  <si>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</si>
  <si>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</si>
  <si>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</si>
  <si>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</si>
  <si>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</si>
  <si>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</si>
  <si>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</si>
  <si>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</si>
  <si>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</si>
  <si>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</si>
  <si>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</si>
  <si>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</si>
  <si>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</si>
  <si>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</si>
  <si>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</si>
  <si>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</si>
  <si>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</si>
  <si>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</si>
  <si>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</si>
  <si>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</si>
  <si>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</si>
  <si>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</si>
  <si>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</si>
  <si>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</si>
  <si>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</si>
  <si>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</si>
  <si>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</si>
  <si>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</si>
  <si>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</si>
  <si>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</si>
  <si>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</si>
  <si>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</si>
  <si>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</si>
  <si>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</si>
  <si>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</si>
  <si>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</si>
  <si>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</si>
  <si>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</si>
  <si>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</si>
  <si>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</si>
  <si>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</si>
  <si>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</si>
  <si>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</si>
  <si>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</si>
  <si>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</si>
  <si>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</si>
  <si>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</si>
  <si>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</si>
  <si>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</si>
  <si>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</si>
  <si>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</si>
  <si>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</si>
  <si>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</si>
  <si>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</si>
  <si>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</si>
  <si>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</si>
  <si>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</si>
  <si>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</si>
  <si>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</si>
  <si>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</si>
  <si>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</si>
  <si>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</si>
  <si>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</si>
  <si>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</si>
  <si>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</si>
  <si>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</si>
  <si>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</si>
  <si>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</si>
  <si>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</si>
  <si>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</si>
  <si>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</si>
  <si>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</si>
  <si>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</si>
  <si>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</si>
  <si>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</si>
  <si>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</si>
  <si>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</si>
  <si>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</si>
  <si>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</si>
  <si>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</si>
  <si>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</si>
  <si>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</si>
  <si>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</si>
  <si>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</si>
  <si>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</si>
  <si>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</si>
  <si>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</si>
  <si>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</si>
  <si>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</si>
  <si>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</si>
  <si>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</si>
  <si>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</si>
  <si>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</si>
  <si>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</si>
  <si>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</si>
  <si>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</si>
  <si>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</si>
  <si>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</si>
  <si>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</si>
  <si>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</si>
  <si>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</si>
  <si>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</si>
  <si>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</si>
  <si>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</si>
  <si>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</si>
  <si>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</si>
  <si>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</si>
  <si>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</si>
  <si>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</si>
  <si>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</si>
  <si>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</si>
  <si>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</si>
  <si>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</si>
  <si>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</si>
  <si>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</si>
  <si>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</si>
  <si>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</si>
  <si>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</si>
  <si>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</si>
  <si>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</si>
  <si>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</si>
  <si>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</si>
  <si>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</si>
  <si>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</si>
  <si>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</si>
  <si>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</si>
  <si>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</si>
  <si>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</si>
  <si>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</si>
  <si>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</si>
  <si>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</si>
  <si>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</si>
  <si>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</si>
  <si>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</si>
  <si>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</si>
  <si>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</si>
  <si>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</si>
  <si>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</si>
  <si>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</si>
  <si>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</si>
  <si>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</si>
  <si>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</si>
  <si>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</si>
  <si>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</si>
  <si>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</si>
  <si>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</si>
  <si>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</si>
  <si>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</si>
  <si>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</si>
  <si>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</si>
  <si>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</si>
  <si>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</si>
  <si>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</si>
  <si>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</si>
  <si>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</si>
  <si>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</si>
  <si>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</si>
  <si>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</si>
  <si>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</si>
  <si>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</si>
  <si>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</si>
  <si>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</si>
  <si>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</si>
  <si>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</si>
  <si>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</si>
  <si>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</si>
  <si>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</si>
  <si>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</si>
  <si>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</si>
  <si>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</si>
  <si>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</si>
  <si>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</si>
  <si>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</si>
  <si>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</si>
  <si>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</si>
  <si>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</si>
  <si>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</si>
  <si>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</si>
  <si>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</si>
  <si>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</si>
  <si>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</si>
  <si>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</si>
  <si>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</si>
  <si>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</si>
  <si>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</si>
  <si>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</si>
  <si>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</si>
  <si>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</si>
  <si>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</si>
  <si>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</si>
  <si>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</si>
  <si>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</si>
  <si>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</si>
  <si>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</si>
  <si>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</si>
  <si>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</si>
  <si>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</si>
  <si>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</si>
  <si>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</si>
  <si>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</si>
  <si>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</si>
  <si>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</si>
  <si>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</si>
  <si>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</si>
  <si>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</si>
  <si>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</si>
  <si>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</si>
  <si>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</si>
  <si>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</si>
  <si>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</si>
  <si>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</si>
  <si>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</si>
  <si>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</si>
  <si>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</si>
  <si>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</si>
  <si>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</si>
  <si>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</si>
  <si>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</si>
  <si>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</si>
  <si>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</si>
  <si>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</si>
  <si>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</si>
  <si>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</si>
  <si>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</si>
  <si>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</si>
  <si>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</si>
  <si>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</si>
  <si>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</si>
  <si>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</si>
  <si>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</si>
  <si>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</si>
  <si>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</si>
  <si>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</si>
  <si>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</si>
  <si>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</si>
  <si>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</si>
  <si>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</si>
  <si>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</si>
  <si>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</si>
  <si>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</si>
  <si>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</si>
  <si>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</si>
  <si>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</si>
  <si>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</si>
  <si>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</si>
  <si>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</si>
  <si>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</si>
  <si>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</si>
  <si>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</si>
  <si>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</si>
  <si>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</si>
  <si>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</si>
  <si>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</si>
  <si>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</si>
  <si>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</si>
  <si>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</si>
  <si>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</si>
  <si>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</si>
  <si>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</si>
  <si>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</si>
  <si>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</si>
  <si>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</si>
  <si>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</si>
  <si>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</si>
  <si>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</si>
  <si>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</si>
  <si>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</si>
  <si>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</si>
  <si>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</si>
  <si>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</si>
  <si>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</si>
  <si>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</si>
  <si>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</si>
  <si>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</si>
  <si>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</si>
  <si>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</si>
  <si>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</si>
  <si>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</si>
  <si>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</si>
  <si>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</si>
  <si>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</si>
  <si>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</si>
  <si>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</si>
  <si>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</si>
  <si>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</si>
  <si>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</si>
  <si>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</si>
  <si>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</si>
  <si>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</si>
  <si>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</si>
  <si>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</si>
  <si>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</si>
  <si>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</si>
  <si>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</si>
  <si>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</si>
  <si>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</si>
  <si>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</si>
  <si>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</si>
  <si>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</si>
  <si>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</si>
  <si>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</si>
  <si>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</si>
  <si>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</si>
  <si>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</si>
  <si>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</si>
  <si>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</si>
  <si>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</si>
  <si>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</si>
  <si>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</si>
  <si>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</si>
  <si>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</si>
  <si>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</si>
  <si>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</si>
  <si>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</si>
  <si>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</si>
  <si>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</si>
  <si>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</si>
  <si>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</si>
  <si>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</si>
  <si>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</si>
  <si>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</si>
  <si>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</si>
  <si>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</si>
  <si>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</si>
  <si>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</si>
  <si>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</si>
  <si>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</si>
  <si>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</si>
  <si>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</si>
  <si>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</si>
  <si>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</si>
  <si>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</si>
  <si>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</si>
  <si>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</si>
  <si>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</si>
  <si>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</si>
  <si>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</si>
  <si>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</si>
  <si>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</si>
  <si>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</si>
  <si>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</si>
  <si>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</si>
  <si>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</si>
  <si>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</si>
  <si>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</si>
  <si>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</si>
  <si>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</si>
  <si>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</si>
  <si>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</si>
  <si>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</si>
  <si>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</si>
  <si>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</si>
  <si>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</si>
  <si>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</si>
  <si>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</si>
  <si>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</si>
  <si>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</si>
  <si>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</si>
  <si>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</si>
  <si>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</si>
  <si>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</si>
  <si>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</si>
  <si>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</si>
  <si>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</si>
  <si>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</si>
  <si>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</si>
  <si>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</si>
  <si>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</si>
  <si>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</si>
  <si>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</si>
  <si>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</si>
  <si>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</si>
  <si>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</si>
  <si>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</si>
  <si>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</si>
  <si>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</si>
  <si>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</si>
  <si>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</si>
  <si>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</si>
  <si>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</si>
  <si>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</si>
  <si>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</si>
  <si>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</si>
  <si>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</si>
  <si>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</si>
  <si>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</si>
  <si>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</si>
  <si>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</si>
  <si>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</si>
  <si>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</si>
  <si>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</si>
  <si>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</si>
  <si>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</si>
  <si>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</si>
  <si>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</si>
  <si>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</si>
  <si>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</si>
  <si>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</si>
  <si>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</si>
  <si>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</si>
  <si>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</si>
  <si>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</si>
  <si>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</si>
  <si>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</si>
  <si>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</si>
  <si>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</si>
  <si>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</si>
  <si>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</si>
  <si>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</si>
  <si>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</si>
  <si>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</si>
  <si>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</si>
  <si>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</si>
  <si>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</si>
  <si>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</si>
  <si>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</si>
  <si>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</si>
  <si>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</si>
  <si>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</si>
  <si>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</si>
  <si>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</si>
  <si>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</si>
  <si>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</si>
  <si>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</si>
  <si>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</si>
  <si>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</si>
  <si>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</si>
  <si>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</si>
  <si>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</si>
  <si>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</si>
  <si>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</si>
  <si>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</si>
  <si>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</si>
  <si>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</si>
  <si>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</si>
  <si>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</si>
  <si>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</si>
  <si>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</si>
  <si>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</si>
  <si>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</si>
  <si>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</si>
  <si>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</si>
  <si>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</si>
  <si>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</si>
  <si>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</si>
  <si>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</si>
  <si>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</si>
  <si>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</si>
  <si>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</si>
  <si>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</si>
  <si>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</si>
  <si>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</si>
  <si>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</si>
  <si>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</si>
  <si>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</si>
  <si>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</si>
  <si>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</si>
  <si>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</si>
  <si>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</si>
  <si>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</si>
  <si>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</si>
  <si>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</si>
  <si>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</si>
  <si>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</si>
  <si>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</si>
  <si>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</si>
  <si>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</si>
  <si>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</si>
  <si>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</si>
  <si>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</si>
  <si>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</si>
  <si>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</si>
  <si>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</si>
  <si>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</si>
  <si>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</si>
  <si>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</si>
  <si>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</si>
  <si>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</si>
  <si>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</si>
  <si>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</si>
  <si>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</si>
  <si>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</si>
  <si>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</si>
  <si>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</si>
  <si>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</si>
  <si>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</si>
  <si>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</si>
  <si>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</si>
  <si>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</si>
  <si>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</si>
  <si>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</si>
  <si>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</si>
  <si>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</si>
  <si>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</si>
  <si>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</si>
  <si>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</si>
  <si>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</si>
  <si>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</si>
  <si>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</si>
  <si>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</si>
  <si>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</si>
  <si>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</si>
  <si>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</si>
  <si>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</si>
  <si>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</si>
  <si>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</si>
  <si>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</si>
  <si>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</si>
  <si>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</si>
  <si>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</si>
  <si>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</si>
  <si>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</si>
  <si>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</si>
  <si>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</si>
  <si>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</si>
  <si>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</si>
  <si>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</si>
  <si>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</si>
  <si>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</si>
  <si>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</si>
  <si>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</si>
  <si>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</si>
  <si>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</si>
  <si>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</si>
  <si>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</si>
  <si>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</si>
  <si>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</si>
  <si>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</si>
  <si>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</si>
  <si>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</si>
  <si>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</si>
  <si>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</si>
  <si>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</si>
  <si>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</si>
  <si>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</si>
  <si>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</si>
  <si>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</si>
  <si>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</si>
  <si>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</si>
  <si>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</si>
  <si>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</si>
  <si>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</si>
  <si>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</si>
  <si>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</si>
  <si>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</si>
  <si>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</si>
  <si>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</si>
  <si>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</si>
  <si>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</si>
  <si>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</si>
  <si>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</si>
  <si>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</si>
  <si>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</si>
  <si>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</si>
  <si>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</si>
  <si>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</si>
  <si>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</si>
  <si>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</si>
  <si>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</si>
  <si>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</si>
  <si>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</si>
  <si>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</si>
  <si>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</si>
  <si>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</si>
  <si>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</si>
  <si>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</si>
  <si>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</si>
  <si>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</si>
  <si>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</si>
  <si>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</si>
  <si>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</si>
  <si>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</si>
  <si>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</si>
  <si>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</si>
  <si>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</si>
  <si>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</si>
  <si>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</si>
  <si>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</si>
  <si>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</si>
  <si>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</si>
  <si>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</si>
  <si>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</si>
  <si>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</si>
  <si>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</si>
  <si>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</si>
  <si>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</si>
  <si>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</si>
  <si>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</si>
  <si>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</si>
  <si>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</si>
  <si>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</si>
  <si>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</si>
  <si>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</si>
  <si>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</si>
  <si>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</si>
  <si>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</si>
  <si>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</si>
  <si>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</si>
  <si>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</si>
  <si>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</si>
  <si>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</si>
  <si>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</si>
  <si>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</si>
  <si>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</si>
  <si>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</si>
  <si>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</si>
  <si>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</si>
  <si>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</si>
  <si>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</si>
  <si>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</si>
  <si>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</si>
  <si>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</si>
  <si>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</si>
  <si>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</si>
  <si>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</si>
  <si>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</si>
  <si>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</si>
  <si>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</si>
  <si>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</si>
  <si>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</si>
  <si>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</si>
  <si>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</si>
  <si>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</si>
  <si>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</si>
  <si>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</si>
  <si>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</si>
  <si>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</si>
  <si>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</si>
  <si>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</si>
  <si>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</si>
  <si>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</si>
  <si>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</si>
  <si>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</si>
  <si>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</si>
  <si>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</si>
  <si>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</si>
  <si>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</si>
  <si>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</si>
  <si>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</si>
  <si>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</si>
  <si>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</si>
  <si>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</si>
  <si>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</si>
  <si>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</si>
  <si>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</si>
  <si>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</si>
  <si>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</si>
  <si>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</si>
  <si>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</si>
  <si>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</si>
  <si>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</si>
  <si>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</si>
  <si>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</si>
  <si>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</si>
  <si>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</si>
  <si>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</si>
  <si>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</si>
  <si>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</si>
  <si>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</si>
  <si>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</si>
  <si>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</si>
  <si>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</si>
  <si>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</si>
  <si>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</si>
  <si>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</si>
  <si>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</si>
  <si>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</si>
  <si>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</si>
  <si>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</si>
  <si>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</si>
  <si>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</si>
  <si>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</si>
  <si>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</si>
  <si>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</si>
  <si>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</si>
  <si>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</si>
  <si>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</si>
  <si>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</si>
  <si>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</si>
  <si>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</si>
  <si>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</si>
  <si>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</si>
  <si>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</si>
  <si>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</si>
  <si>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</si>
  <si>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</si>
  <si>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</si>
  <si>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</si>
  <si>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</si>
  <si>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</si>
  <si>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</si>
  <si>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</si>
  <si>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</si>
  <si>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</si>
  <si>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</si>
  <si>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</si>
  <si>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</si>
  <si>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</si>
  <si>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</si>
  <si>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</si>
  <si>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</si>
  <si>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</si>
  <si>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</si>
  <si>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</si>
  <si>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</si>
  <si>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</si>
  <si>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</si>
  <si>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</si>
  <si>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</si>
  <si>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</si>
  <si>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</si>
  <si>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</si>
  <si>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</si>
  <si>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</si>
  <si>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</si>
  <si>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</si>
  <si>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</si>
  <si>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</si>
  <si>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</si>
  <si>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</si>
  <si>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</si>
  <si>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</si>
  <si>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</si>
  <si>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</si>
  <si>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</si>
  <si>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</si>
  <si>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</si>
  <si>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</si>
  <si>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</si>
  <si>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</si>
  <si>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</si>
  <si>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</si>
  <si>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</si>
  <si>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</si>
  <si>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</si>
  <si>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</si>
  <si>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</si>
  <si>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</si>
  <si>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</si>
  <si>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</si>
  <si>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</si>
  <si>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</si>
  <si>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</si>
  <si>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</si>
  <si>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</si>
  <si>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</si>
  <si>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</si>
  <si>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</si>
  <si>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</si>
  <si>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</si>
  <si>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</si>
  <si>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</si>
  <si>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</si>
  <si>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</si>
  <si>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</si>
  <si>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</si>
  <si>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</si>
  <si>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</si>
  <si>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</si>
  <si>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</si>
  <si>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</si>
  <si>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</si>
  <si>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</si>
  <si>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</si>
  <si>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</si>
  <si>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</si>
  <si>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</si>
  <si>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</si>
  <si>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</si>
  <si>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</si>
  <si>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</si>
  <si>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</si>
  <si>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</si>
  <si>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</si>
  <si>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</si>
  <si>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</si>
  <si>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</si>
  <si>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</si>
  <si>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</si>
  <si>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</si>
  <si>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</si>
  <si>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</si>
  <si>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</si>
  <si>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</si>
  <si>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</si>
  <si>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</si>
  <si>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</si>
  <si>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</si>
  <si>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</si>
  <si>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</si>
  <si>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</si>
  <si>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</si>
  <si>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</si>
  <si>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</si>
  <si>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</si>
  <si>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</si>
  <si>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</si>
  <si>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</si>
  <si>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</si>
  <si>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</si>
  <si>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</si>
  <si>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</si>
  <si>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</si>
  <si>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</si>
  <si>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</si>
  <si>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</si>
  <si>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</si>
  <si>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</si>
  <si>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</si>
  <si>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</si>
  <si>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</si>
  <si>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</si>
  <si>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</si>
  <si>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</si>
  <si>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</si>
  <si>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</si>
  <si>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</si>
  <si>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</si>
  <si>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</si>
  <si>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</si>
  <si>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</si>
  <si>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</si>
  <si>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</si>
  <si>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</si>
  <si>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</si>
  <si>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</si>
  <si>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</si>
  <si>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</si>
  <si>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</si>
  <si>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</si>
  <si>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</si>
  <si>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</si>
  <si>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</si>
  <si>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</si>
  <si>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</si>
  <si>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</si>
  <si>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</si>
  <si>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</si>
  <si>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</si>
  <si>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</si>
  <si>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</si>
  <si>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</si>
  <si>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</si>
  <si>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</si>
  <si>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</si>
  <si>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</si>
  <si>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</si>
  <si>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</si>
  <si>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</si>
  <si>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</si>
  <si>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</si>
  <si>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</si>
  <si>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</si>
  <si>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</si>
  <si>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</si>
  <si>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</si>
  <si>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</si>
  <si>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</si>
  <si>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</si>
  <si>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</si>
  <si>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</si>
  <si>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</si>
  <si>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</si>
  <si>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</si>
  <si>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</si>
  <si>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</si>
  <si>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</si>
  <si>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</si>
  <si>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</si>
  <si>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</si>
  <si>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</si>
  <si>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</si>
  <si>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</si>
  <si>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</si>
  <si>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</si>
  <si>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</si>
  <si>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</si>
  <si>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</si>
  <si>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</si>
  <si>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</si>
  <si>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</si>
  <si>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</si>
  <si>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</si>
  <si>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</si>
  <si>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</si>
  <si>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</si>
  <si>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</si>
  <si>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</si>
  <si>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</si>
  <si>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</si>
  <si>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</si>
  <si>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</si>
  <si>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</si>
  <si>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</si>
  <si>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</si>
  <si>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</si>
  <si>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</si>
  <si>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</si>
  <si>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</si>
  <si>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</si>
  <si>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</si>
  <si>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</si>
  <si>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</si>
  <si>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</si>
  <si>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</si>
  <si>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</si>
  <si>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</si>
  <si>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</si>
  <si>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</si>
  <si>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</si>
  <si>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</si>
  <si>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</si>
  <si>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</si>
  <si>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</si>
  <si>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</si>
  <si>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</si>
  <si>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</si>
  <si>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</si>
  <si>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</si>
  <si>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</si>
  <si>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</si>
  <si>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</si>
  <si>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</si>
  <si>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</si>
  <si>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</si>
  <si>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</si>
  <si>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</si>
  <si>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</si>
  <si>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</si>
  <si>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</si>
  <si>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</si>
  <si>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</si>
  <si>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</si>
  <si>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</si>
  <si>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</si>
  <si>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</si>
  <si>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</si>
  <si>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</si>
  <si>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</si>
  <si>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</si>
  <si>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</si>
  <si>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</si>
  <si>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</si>
  <si>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</si>
  <si>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</si>
  <si>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</si>
  <si>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</si>
  <si>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</si>
  <si>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</si>
  <si>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</si>
  <si>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</si>
  <si>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</si>
  <si>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</si>
  <si>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</si>
  <si>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</si>
  <si>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</si>
  <si>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</si>
  <si>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</si>
  <si>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</si>
  <si>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</si>
  <si>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</si>
  <si>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</si>
  <si>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</si>
  <si>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</si>
  <si>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</si>
  <si>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</si>
  <si>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</si>
  <si>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</si>
  <si>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</si>
  <si>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</si>
  <si>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</si>
  <si>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</si>
  <si>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</si>
  <si>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</si>
  <si>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</si>
  <si>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</si>
  <si>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</si>
  <si>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</si>
  <si>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</si>
  <si>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</si>
  <si>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</si>
  <si>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</si>
  <si>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</si>
  <si>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</si>
  <si>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</si>
  <si>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</si>
  <si>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</si>
  <si>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</si>
  <si>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</si>
  <si>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</si>
  <si>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</si>
  <si>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</si>
  <si>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</si>
  <si>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</si>
  <si>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</si>
  <si>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</si>
  <si>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</si>
  <si>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</si>
  <si>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</si>
  <si>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</si>
  <si>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</si>
  <si>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</si>
  <si>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</si>
  <si>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</si>
  <si>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</si>
  <si>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</si>
  <si>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</si>
  <si>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</si>
  <si>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</si>
  <si>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</si>
  <si>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</si>
  <si>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</si>
  <si>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</si>
  <si>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</si>
  <si>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</si>
  <si>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</si>
  <si>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</si>
  <si>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</si>
  <si>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</si>
  <si>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</si>
  <si>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</si>
  <si>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</si>
  <si>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</si>
  <si>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</si>
  <si>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</si>
  <si>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</si>
  <si>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</si>
  <si>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</si>
  <si>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</si>
  <si>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</si>
  <si>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</si>
  <si>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</si>
  <si>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</si>
  <si>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</si>
  <si>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</si>
  <si>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</si>
  <si>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</si>
  <si>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</si>
  <si>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</si>
  <si>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</si>
  <si>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</si>
  <si>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</si>
  <si>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</si>
  <si>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</si>
  <si>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</si>
  <si>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</si>
  <si>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</si>
  <si>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</si>
  <si>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</si>
  <si>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</si>
  <si>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</si>
  <si>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</si>
  <si>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</si>
  <si>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</si>
  <si>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</si>
  <si>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</si>
  <si>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</si>
  <si>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</si>
  <si>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</si>
  <si>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</si>
  <si>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</si>
  <si>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</si>
  <si>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</si>
  <si>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</si>
  <si>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</si>
  <si>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</si>
  <si>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</si>
  <si>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</si>
  <si>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</si>
  <si>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</si>
  <si>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</si>
  <si>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</si>
  <si>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</si>
  <si>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</si>
  <si>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</si>
  <si>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</si>
  <si>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</si>
  <si>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</si>
  <si>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</si>
  <si>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</si>
  <si>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</si>
  <si>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</si>
  <si>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</si>
  <si>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</si>
  <si>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</si>
  <si>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</si>
  <si>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</si>
  <si>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</si>
  <si>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</si>
  <si>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</si>
  <si>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</si>
  <si>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</si>
  <si>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</si>
  <si>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</si>
  <si>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</si>
  <si>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</si>
  <si>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</si>
  <si>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</si>
  <si>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</si>
  <si>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</si>
  <si>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</si>
  <si>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</si>
  <si>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</si>
  <si>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</si>
  <si>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</si>
  <si>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</si>
  <si>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</si>
  <si>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</si>
  <si>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</si>
  <si>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</si>
  <si>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</si>
  <si>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</si>
  <si>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</si>
  <si>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</si>
  <si>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</si>
  <si>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</si>
  <si>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</si>
  <si>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</si>
  <si>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</si>
  <si>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</si>
  <si>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</si>
  <si>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</si>
  <si>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</si>
  <si>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</si>
  <si>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</si>
  <si>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</si>
  <si>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</si>
  <si>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</si>
  <si>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</si>
  <si>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</si>
  <si>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</si>
  <si>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</si>
  <si>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</si>
  <si>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</si>
  <si>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</si>
  <si>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</si>
  <si>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</si>
  <si>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</si>
  <si>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</si>
  <si>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</si>
  <si>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</si>
  <si>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</si>
  <si>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</si>
  <si>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</si>
  <si>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</si>
  <si>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</si>
  <si>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</si>
  <si>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</si>
  <si>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</si>
  <si>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</si>
  <si>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</si>
  <si>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</si>
  <si>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</si>
  <si>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</si>
  <si>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</si>
  <si>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</si>
  <si>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</si>
  <si>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</si>
  <si>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</si>
  <si>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</si>
  <si>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</si>
  <si>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</si>
  <si>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</si>
  <si>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</si>
  <si>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</si>
  <si>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</si>
  <si>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</si>
  <si>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</si>
  <si>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</si>
  <si>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</si>
  <si>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</si>
  <si>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</si>
  <si>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</si>
  <si>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</si>
  <si>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</si>
  <si>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</si>
  <si>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</si>
  <si>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</si>
  <si>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</si>
  <si>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</si>
  <si>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</si>
  <si>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</si>
  <si>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</si>
  <si>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</si>
  <si>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</si>
  <si>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</si>
  <si>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</si>
  <si>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</si>
  <si>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</si>
  <si>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</si>
  <si>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</si>
  <si>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</si>
  <si>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</si>
  <si>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</si>
  <si>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</si>
  <si>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</si>
  <si>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</si>
  <si>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</si>
  <si>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</si>
  <si>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</si>
  <si>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</si>
  <si>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</si>
  <si>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</si>
  <si>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</si>
  <si>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</si>
  <si>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</si>
  <si>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</si>
  <si>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</si>
  <si>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</si>
  <si>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</si>
  <si>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</si>
  <si>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</si>
  <si>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</si>
  <si>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</si>
  <si>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</si>
  <si>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</si>
  <si>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</si>
  <si>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</si>
  <si>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</si>
  <si>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</si>
  <si>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</si>
  <si>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</si>
  <si>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</si>
  <si>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</si>
  <si>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</si>
  <si>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</si>
  <si>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</si>
  <si>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</si>
  <si>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</si>
  <si>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</si>
  <si>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</si>
  <si>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</si>
  <si>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</si>
  <si>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</si>
  <si>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</si>
  <si>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</si>
  <si>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</si>
  <si>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</si>
  <si>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</si>
  <si>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</si>
  <si>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</si>
  <si>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</si>
  <si>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</si>
  <si>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</si>
  <si>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</si>
  <si>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</si>
  <si>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</si>
  <si>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</si>
  <si>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</si>
  <si>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</si>
  <si>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</si>
  <si>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</si>
  <si>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</si>
  <si>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</si>
  <si>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</si>
  <si>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</si>
  <si>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</si>
  <si>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</si>
  <si>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</si>
  <si>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</si>
  <si>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</si>
  <si>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</si>
  <si>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</si>
  <si>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</si>
  <si>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</si>
  <si>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</si>
  <si>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</si>
  <si>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</si>
  <si>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</si>
  <si>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</si>
  <si>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</si>
  <si>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</si>
  <si>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</si>
  <si>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</si>
  <si>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</si>
  <si>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</si>
  <si>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</si>
  <si>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</si>
  <si>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</si>
  <si>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</si>
  <si>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</si>
  <si>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</si>
  <si>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</si>
  <si>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</si>
  <si>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</si>
  <si>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</si>
  <si>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</si>
  <si>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</si>
  <si>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</si>
  <si>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</si>
  <si>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</si>
  <si>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</si>
  <si>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</si>
  <si>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</si>
  <si>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</si>
  <si>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</si>
  <si>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</si>
  <si>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</si>
  <si>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</si>
  <si>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</si>
  <si>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</si>
  <si>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</si>
  <si>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</si>
  <si>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</si>
  <si>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</si>
  <si>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</si>
  <si>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</si>
  <si>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</si>
  <si>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</si>
  <si>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</si>
  <si>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</si>
  <si>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</si>
  <si>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</si>
  <si>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</si>
  <si>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</si>
  <si>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</si>
  <si>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</si>
  <si>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</si>
  <si>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</si>
  <si>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</si>
  <si>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</si>
  <si>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</si>
  <si>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</si>
  <si>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</si>
  <si>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</si>
  <si>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</si>
  <si>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</si>
  <si>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</si>
  <si>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</si>
  <si>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</si>
  <si>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</si>
  <si>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</si>
  <si>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</si>
  <si>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</si>
  <si>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</si>
  <si>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</si>
  <si>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</si>
  <si>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</si>
  <si>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</si>
  <si>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</si>
  <si>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</si>
  <si>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</si>
  <si>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</si>
  <si>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</si>
  <si>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</si>
  <si>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</si>
  <si>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</si>
  <si>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</si>
  <si>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</si>
  <si>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</si>
  <si>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</si>
  <si>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</si>
  <si>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</si>
  <si>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</si>
  <si>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</si>
  <si>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</si>
  <si>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</si>
  <si>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</si>
  <si>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</si>
  <si>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</si>
  <si>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</si>
  <si>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</si>
  <si>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</si>
  <si>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</si>
  <si>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</si>
  <si>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</si>
  <si>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</si>
  <si>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</si>
  <si>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</si>
  <si>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</si>
  <si>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</si>
  <si>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</si>
  <si>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</si>
  <si>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</si>
  <si>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</si>
  <si>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</si>
  <si>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</si>
  <si>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</si>
  <si>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</si>
  <si>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</si>
  <si>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</si>
  <si>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</si>
  <si>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</si>
  <si>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</si>
  <si>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</si>
  <si>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</si>
  <si>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</si>
  <si>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</si>
  <si>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</si>
  <si>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</si>
  <si>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</si>
  <si>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</si>
  <si>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</si>
  <si>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</si>
  <si>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</si>
  <si>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</si>
  <si>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</si>
  <si>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</si>
  <si>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</si>
  <si>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</si>
  <si>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</si>
  <si>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</si>
  <si>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</si>
  <si>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</si>
  <si>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</si>
  <si>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</si>
  <si>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</si>
  <si>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</si>
  <si>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</si>
  <si>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</si>
  <si>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</si>
  <si>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</si>
  <si>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</si>
  <si>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</si>
  <si>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</si>
  <si>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</si>
  <si>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</si>
  <si>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</si>
  <si>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</si>
  <si>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</si>
  <si>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</si>
  <si>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</si>
  <si>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</si>
  <si>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</si>
  <si>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</si>
  <si>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</si>
  <si>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</si>
  <si>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</si>
  <si>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</si>
  <si>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</si>
  <si>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</si>
  <si>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</si>
  <si>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</si>
  <si>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</si>
  <si>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</si>
  <si>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</si>
  <si>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</si>
  <si>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</si>
  <si>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</si>
  <si>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</si>
  <si>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</si>
  <si>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</si>
  <si>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</si>
  <si>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</si>
  <si>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</si>
  <si>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</si>
  <si>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</si>
  <si>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</si>
  <si>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</si>
  <si>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</si>
  <si>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</si>
  <si>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</si>
  <si>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</si>
  <si>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</si>
  <si>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</si>
  <si>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</si>
  <si>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</si>
  <si>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</si>
  <si>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</si>
  <si>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</si>
  <si>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</si>
  <si>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</si>
  <si>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</si>
  <si>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</si>
  <si>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</si>
  <si>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</si>
  <si>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</si>
  <si>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</si>
  <si>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</si>
  <si>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</si>
  <si>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</si>
  <si>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</si>
  <si>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</si>
  <si>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</si>
  <si>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</si>
  <si>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</si>
  <si>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</si>
  <si>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</si>
  <si>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</si>
  <si>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</si>
  <si>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</si>
  <si>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</si>
  <si>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</si>
  <si>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</si>
  <si>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</si>
  <si>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</si>
  <si>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</si>
  <si>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</si>
  <si>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</si>
  <si>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</si>
  <si>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</si>
  <si>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</si>
  <si>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</si>
  <si>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</si>
  <si>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</si>
  <si>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</si>
  <si>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</si>
  <si>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</si>
  <si>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</si>
  <si>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</si>
  <si>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</si>
  <si>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</si>
  <si>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</si>
  <si>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</si>
  <si>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</si>
  <si>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</si>
  <si>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</si>
  <si>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</si>
  <si>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</si>
  <si>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</si>
  <si>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</si>
  <si>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</si>
  <si>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</si>
  <si>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</si>
  <si>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</si>
  <si>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</si>
  <si>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</si>
  <si>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</si>
  <si>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</si>
  <si>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</si>
  <si>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</si>
  <si>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</si>
  <si>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</si>
  <si>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</si>
  <si>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</si>
  <si>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</si>
  <si>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</si>
  <si>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</si>
  <si>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</si>
  <si>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</si>
  <si>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</si>
  <si>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</si>
  <si>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</si>
  <si>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</si>
  <si>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</si>
  <si>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</si>
  <si>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</si>
  <si>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</si>
  <si>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</si>
  <si>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</si>
  <si>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</si>
  <si>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</si>
  <si>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</si>
  <si>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</si>
  <si>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</si>
  <si>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</si>
  <si>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</si>
  <si>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</si>
  <si>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</si>
  <si>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</si>
  <si>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</si>
  <si>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</si>
  <si>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</si>
  <si>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</si>
  <si>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</si>
  <si>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</si>
  <si>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</si>
  <si>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</si>
  <si>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</si>
  <si>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</si>
  <si>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</si>
  <si>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</si>
  <si>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</si>
  <si>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</si>
  <si>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</si>
  <si>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</si>
  <si>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</si>
  <si>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</si>
  <si>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</si>
  <si>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</si>
  <si>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</si>
  <si>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</si>
  <si>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</si>
  <si>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</si>
  <si>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</si>
  <si>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</si>
  <si>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</si>
  <si>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</si>
  <si>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</si>
  <si>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</si>
  <si>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</si>
  <si>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</si>
  <si>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</si>
  <si>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</si>
  <si>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</si>
  <si>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</si>
  <si>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</si>
  <si>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</si>
  <si>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</si>
  <si>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</si>
  <si>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</si>
  <si>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</si>
  <si>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</si>
  <si>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</si>
  <si>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</si>
  <si>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</si>
  <si>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</si>
  <si>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</si>
  <si>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</si>
  <si>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</si>
  <si>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</si>
  <si>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</si>
  <si>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</si>
  <si>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</si>
  <si>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</si>
  <si>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</si>
  <si>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</si>
  <si>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</si>
  <si>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</si>
  <si>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</si>
  <si>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</si>
  <si>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</si>
  <si>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</si>
  <si>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</si>
  <si>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</si>
  <si>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</si>
  <si>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</si>
  <si>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</si>
  <si>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</si>
  <si>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</si>
  <si>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</si>
  <si>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</si>
  <si>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</si>
  <si>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</si>
  <si>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</si>
  <si>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</si>
  <si>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</si>
  <si>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</si>
  <si>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</si>
  <si>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</si>
  <si>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</si>
  <si>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</si>
  <si>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</si>
  <si>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</si>
  <si>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</si>
  <si>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</si>
  <si>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</si>
  <si>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</si>
  <si>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</si>
  <si>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</si>
  <si>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</si>
  <si>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</si>
  <si>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</si>
  <si>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</si>
  <si>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</si>
  <si>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</si>
  <si>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</si>
  <si>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</si>
  <si>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</si>
  <si>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</si>
  <si>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</si>
  <si>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</si>
  <si>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</si>
  <si>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</si>
  <si>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</si>
  <si>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</si>
  <si>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</si>
  <si>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</si>
  <si>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</si>
  <si>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</si>
  <si>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</si>
  <si>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</si>
  <si>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</si>
  <si>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</si>
  <si>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</si>
  <si>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</si>
  <si>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</si>
  <si>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</si>
  <si>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</si>
  <si>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</si>
  <si>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</si>
  <si>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</si>
  <si>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</si>
  <si>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</si>
  <si>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</si>
  <si>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</si>
  <si>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</si>
  <si>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</si>
  <si>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</si>
  <si>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</si>
  <si>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</si>
  <si>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</si>
  <si>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</si>
  <si>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</si>
  <si>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</si>
  <si>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</si>
  <si>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</si>
  <si>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</si>
  <si>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</si>
  <si>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</si>
  <si>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</si>
  <si>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</si>
  <si>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</si>
  <si>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</si>
  <si>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</si>
  <si>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</si>
  <si>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</si>
  <si>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</si>
  <si>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</si>
  <si>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</si>
  <si>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</si>
  <si>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</si>
  <si>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</si>
  <si>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</si>
  <si>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</si>
  <si>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</si>
  <si>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</si>
  <si>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</si>
  <si>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</si>
  <si>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</si>
  <si>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</si>
  <si>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</si>
  <si>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</si>
  <si>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</si>
  <si>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</si>
  <si>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</si>
  <si>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</si>
  <si>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</si>
  <si>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</si>
  <si>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</si>
  <si>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</si>
  <si>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</si>
  <si>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</si>
  <si>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</si>
  <si>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</si>
  <si>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</si>
  <si>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</si>
  <si>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</si>
  <si>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</si>
  <si>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</si>
  <si>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</si>
  <si>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</si>
  <si>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</si>
  <si>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</si>
  <si>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</si>
  <si>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</si>
  <si>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</si>
  <si>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</si>
  <si>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</si>
  <si>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</si>
  <si>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</si>
  <si>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</si>
  <si>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</si>
  <si>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</si>
  <si>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</si>
  <si>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</si>
  <si>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</si>
  <si>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</si>
  <si>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</si>
  <si>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</si>
  <si>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</si>
  <si>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</si>
  <si>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</si>
  <si>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</si>
  <si>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</si>
  <si>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</si>
  <si>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</si>
  <si>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</si>
  <si>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</si>
  <si>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</si>
  <si>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</si>
  <si>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</si>
  <si>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</si>
  <si>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</si>
  <si>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</si>
  <si>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</si>
  <si>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</si>
  <si>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</si>
  <si>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</si>
  <si>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</si>
  <si>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</si>
  <si>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</si>
  <si>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</si>
  <si>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</si>
  <si>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</si>
  <si>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</si>
  <si>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</si>
  <si>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</si>
  <si>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</si>
  <si>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</si>
  <si>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</si>
  <si>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</si>
  <si>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</si>
  <si>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</si>
  <si>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</si>
  <si>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</si>
  <si>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</si>
  <si>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</si>
  <si>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</si>
  <si>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</si>
  <si>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</si>
  <si>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</si>
  <si>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</si>
  <si>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</si>
  <si>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</si>
  <si>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</si>
  <si>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</si>
  <si>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</si>
  <si>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</si>
  <si>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</si>
  <si>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</si>
  <si>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</si>
  <si>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</si>
  <si>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</si>
  <si>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</si>
  <si>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</si>
  <si>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</si>
  <si>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</si>
  <si>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</si>
  <si>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</si>
  <si>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</si>
  <si>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</si>
  <si>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</si>
  <si>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</si>
  <si>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</si>
  <si>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</si>
  <si>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</si>
  <si>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</si>
  <si>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</si>
  <si>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</si>
  <si>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</si>
  <si>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</si>
  <si>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</si>
  <si>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</si>
  <si>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</si>
  <si>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</si>
  <si>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</si>
  <si>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</si>
  <si>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</si>
  <si>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</si>
  <si>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</si>
  <si>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</si>
  <si>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</si>
  <si>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</si>
  <si>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</si>
  <si>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</si>
  <si>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</si>
  <si>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</si>
  <si>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</si>
  <si>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</si>
  <si>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</si>
  <si>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</si>
  <si>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</si>
  <si>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</si>
  <si>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</si>
  <si>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</si>
  <si>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</si>
  <si>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</si>
  <si>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</si>
  <si>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</si>
  <si>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</si>
  <si>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</si>
  <si>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</si>
  <si>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</si>
  <si>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</si>
  <si>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</si>
  <si>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</si>
  <si>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</si>
  <si>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</si>
  <si>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</si>
  <si>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</si>
  <si>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</si>
  <si>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</si>
  <si>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</si>
  <si>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</si>
  <si>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</si>
  <si>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</si>
  <si>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</si>
  <si>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</si>
  <si>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</si>
  <si>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</si>
  <si>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</si>
  <si>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</si>
  <si>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</si>
  <si>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</si>
  <si>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</si>
  <si>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</si>
  <si>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</si>
  <si>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</si>
  <si>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</si>
  <si>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</si>
  <si>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</si>
  <si>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</si>
  <si>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</si>
  <si>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</si>
  <si>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</si>
  <si>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</si>
  <si>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</si>
  <si>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</si>
  <si>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</si>
  <si>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</si>
  <si>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</si>
  <si>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</si>
  <si>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</si>
  <si>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</si>
  <si>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</si>
  <si>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</si>
  <si>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</si>
  <si>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</si>
  <si>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</si>
  <si>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</si>
  <si>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</si>
  <si>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</si>
  <si>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</si>
  <si>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</si>
  <si>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</si>
  <si>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</si>
  <si>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</si>
  <si>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</si>
  <si>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</si>
  <si>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</si>
  <si>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</si>
  <si>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</si>
  <si>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</si>
  <si>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</si>
  <si>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</si>
  <si>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</si>
  <si>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</si>
  <si>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</si>
  <si>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</si>
  <si>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</si>
  <si>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</si>
  <si>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</si>
  <si>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</si>
  <si>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</si>
  <si>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</si>
  <si>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</si>
  <si>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</si>
  <si>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</si>
  <si>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</si>
  <si>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</si>
  <si>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</si>
  <si>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</si>
  <si>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</si>
  <si>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</si>
  <si>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</si>
  <si>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</si>
  <si>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</si>
  <si>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</si>
  <si>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</si>
  <si>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</si>
  <si>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</si>
  <si>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</si>
  <si>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</si>
  <si>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</si>
  <si>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</si>
  <si>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</si>
  <si>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</si>
  <si>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</si>
  <si>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</si>
  <si>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</si>
  <si>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</si>
  <si>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</si>
  <si>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</si>
  <si>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</si>
  <si>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</si>
  <si>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</si>
  <si>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</si>
  <si>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</si>
  <si>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</si>
  <si>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</si>
  <si>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</si>
  <si>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</si>
  <si>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</si>
  <si>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</si>
  <si>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</si>
  <si>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</si>
  <si>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</si>
  <si>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</si>
  <si>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</si>
  <si>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</si>
  <si>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</si>
  <si>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</si>
  <si>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</si>
  <si>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</si>
  <si>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</si>
  <si>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</si>
  <si>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</si>
  <si>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</si>
  <si>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</si>
  <si>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</si>
  <si>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</si>
  <si>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</si>
  <si>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</si>
  <si>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</si>
  <si>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</si>
  <si>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</si>
  <si>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</si>
  <si>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</si>
  <si>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</si>
  <si>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</si>
  <si>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</si>
  <si>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</si>
  <si>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</si>
  <si>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</si>
  <si>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</si>
  <si>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</si>
  <si>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</si>
  <si>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</si>
  <si>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</si>
  <si>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</si>
  <si>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</si>
  <si>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</si>
  <si>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</si>
  <si>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</si>
  <si>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</si>
  <si>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</si>
  <si>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</si>
  <si>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</si>
  <si>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</si>
  <si>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</si>
  <si>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</si>
  <si>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</si>
  <si>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</si>
  <si>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</si>
  <si>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</si>
  <si>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</si>
  <si>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</si>
  <si>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</si>
  <si>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</si>
  <si>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</si>
  <si>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</si>
  <si>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</si>
  <si>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</si>
  <si>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</si>
  <si>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</si>
  <si>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</si>
  <si>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</si>
  <si>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</si>
  <si>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</si>
  <si>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</si>
  <si>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</si>
  <si>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</si>
  <si>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</si>
  <si>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</si>
  <si>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</si>
  <si>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</si>
  <si>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</si>
  <si>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</si>
  <si>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</si>
  <si>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</si>
  <si>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</si>
  <si>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</si>
  <si>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</si>
  <si>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</si>
  <si>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</si>
  <si>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</si>
  <si>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</si>
  <si>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</si>
  <si>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</si>
  <si>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</si>
  <si>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</si>
  <si>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</si>
  <si>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</si>
  <si>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</si>
  <si>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</si>
  <si>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</si>
  <si>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</si>
  <si>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</si>
  <si>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</si>
  <si>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</si>
  <si>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</si>
  <si>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</si>
  <si>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</si>
  <si>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</si>
  <si>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</si>
  <si>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</si>
  <si>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</si>
  <si>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</si>
  <si>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</si>
  <si>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</si>
  <si>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</si>
  <si>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</si>
  <si>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</si>
  <si>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</si>
  <si>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</si>
  <si>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</si>
  <si>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</si>
  <si>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</si>
  <si>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</si>
  <si>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</si>
  <si>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</si>
  <si>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</si>
  <si>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</si>
  <si>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</si>
  <si>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</si>
  <si>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</si>
  <si>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</si>
  <si>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</si>
  <si>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</si>
  <si>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</si>
  <si>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</si>
  <si>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</si>
  <si>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</si>
  <si>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</si>
  <si>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</si>
  <si>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</si>
  <si>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</si>
  <si>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</si>
  <si>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</si>
  <si>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</si>
  <si>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</si>
  <si>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</si>
  <si>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</si>
  <si>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</si>
  <si>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</si>
  <si>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</si>
  <si>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</si>
  <si>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</si>
  <si>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</si>
  <si>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</si>
  <si>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</si>
  <si>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</si>
  <si>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</si>
  <si>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</si>
  <si>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</si>
  <si>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</si>
  <si>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</si>
  <si>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</si>
  <si>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</si>
  <si>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</si>
  <si>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</si>
  <si>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</si>
  <si>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</si>
  <si>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</si>
  <si>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</si>
  <si>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</si>
  <si>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</si>
  <si>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</si>
  <si>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</si>
  <si>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</si>
  <si>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</si>
  <si>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</si>
  <si>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</si>
  <si>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</si>
  <si>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</si>
  <si>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</si>
  <si>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</si>
  <si>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</si>
  <si>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</si>
  <si>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</si>
  <si>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</si>
  <si>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</si>
  <si>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</si>
  <si>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</si>
  <si>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</si>
  <si>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</si>
  <si>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</si>
  <si>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</si>
  <si>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</si>
  <si>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</si>
  <si>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</si>
  <si>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</si>
  <si>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</si>
  <si>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</si>
  <si>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</si>
  <si>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</si>
  <si>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</si>
  <si>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</si>
  <si>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</si>
  <si>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</si>
  <si>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</si>
  <si>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</si>
  <si>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</si>
  <si>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</si>
  <si>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</si>
  <si>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</si>
  <si>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</si>
  <si>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</si>
  <si>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</si>
  <si>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</si>
  <si>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</si>
  <si>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</si>
  <si>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</si>
  <si>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</si>
  <si>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</si>
  <si>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</si>
  <si>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</si>
  <si>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</si>
  <si>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</si>
  <si>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</si>
  <si>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</si>
  <si>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</si>
  <si>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</si>
  <si>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</si>
  <si>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</si>
  <si>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</si>
  <si>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</si>
  <si>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</si>
  <si>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</si>
  <si>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</si>
  <si>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</si>
  <si>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</si>
  <si>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</si>
  <si>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</si>
  <si>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</si>
  <si>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</si>
  <si>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</si>
  <si>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</si>
  <si>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</si>
  <si>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</si>
  <si>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</si>
  <si>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</si>
  <si>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</si>
  <si>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</si>
  <si>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</si>
  <si>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</si>
  <si>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</si>
  <si>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</si>
  <si>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</si>
  <si>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</si>
  <si>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</si>
  <si>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</si>
  <si>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</si>
  <si>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</si>
  <si>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</si>
  <si>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</si>
  <si>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</si>
  <si>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</si>
  <si>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</si>
  <si>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</si>
  <si>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</si>
  <si>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</si>
  <si>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</si>
  <si>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</si>
  <si>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</si>
  <si>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</si>
  <si>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</si>
  <si>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</si>
  <si>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</si>
  <si>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</si>
  <si>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</si>
  <si>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</si>
  <si>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</si>
  <si>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</si>
  <si>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</si>
  <si>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</si>
  <si>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</si>
  <si>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</si>
  <si>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</si>
  <si>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</si>
  <si>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</si>
  <si>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</si>
  <si>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</si>
  <si>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</si>
  <si>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</si>
  <si>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</si>
  <si>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</si>
  <si>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</si>
  <si>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</si>
  <si>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</si>
  <si>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</si>
  <si>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</si>
  <si>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</si>
  <si>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</si>
  <si>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</si>
  <si>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</si>
  <si>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</si>
  <si>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</si>
  <si>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</si>
  <si>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</si>
  <si>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</si>
  <si>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</si>
  <si>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</si>
  <si>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</si>
  <si>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</si>
  <si>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</si>
  <si>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</si>
  <si>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</si>
  <si>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</si>
  <si>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</si>
  <si>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</si>
  <si>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</si>
  <si>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</si>
  <si>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</si>
  <si>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</si>
  <si>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</si>
  <si>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</si>
  <si>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</si>
  <si>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</si>
  <si>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</si>
  <si>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</si>
  <si>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</si>
  <si>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</si>
  <si>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</si>
  <si>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</si>
  <si>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</si>
  <si>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</si>
  <si>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</si>
  <si>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</si>
  <si>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</si>
  <si>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</si>
  <si>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</si>
  <si>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</si>
  <si>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</si>
  <si>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</si>
  <si>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</si>
  <si>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</si>
  <si>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</si>
  <si>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</si>
  <si>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</si>
  <si>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</si>
  <si>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</si>
  <si>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</si>
  <si>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</si>
  <si>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</si>
  <si>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</si>
  <si>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</si>
  <si>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</si>
  <si>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</si>
  <si>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</si>
  <si>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</si>
  <si>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</si>
  <si>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</si>
  <si>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</si>
  <si>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</si>
  <si>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</si>
  <si>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</si>
  <si>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</si>
  <si>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</si>
  <si>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</si>
  <si>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</si>
  <si>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</si>
  <si>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</si>
  <si>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</si>
  <si>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</si>
  <si>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</si>
  <si>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</si>
  <si>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</si>
  <si>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</si>
  <si>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</si>
  <si>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</si>
  <si>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</si>
  <si>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</si>
  <si>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</si>
  <si>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</si>
  <si>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</si>
  <si>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</si>
  <si>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</si>
  <si>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</si>
  <si>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</si>
  <si>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</si>
  <si>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</si>
  <si>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</si>
  <si>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</si>
  <si>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</si>
  <si>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</si>
  <si>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</si>
  <si>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</si>
  <si>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</si>
  <si>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</si>
  <si>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</si>
  <si>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</si>
  <si>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</si>
  <si>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</si>
  <si>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</si>
  <si>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</si>
  <si>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</si>
  <si>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</si>
  <si>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</si>
  <si>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</si>
  <si>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</si>
  <si>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</si>
  <si>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</si>
  <si>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</si>
  <si>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</si>
  <si>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</si>
  <si>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</si>
  <si>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</si>
  <si>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</si>
  <si>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</si>
  <si>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</si>
  <si>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</si>
  <si>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</si>
  <si>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</si>
  <si>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</si>
  <si>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</si>
  <si>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</si>
  <si>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</si>
  <si>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</si>
  <si>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</si>
  <si>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</si>
  <si>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</si>
  <si>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</si>
  <si>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</si>
  <si>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</si>
  <si>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</si>
  <si>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</si>
  <si>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</si>
  <si>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</si>
  <si>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</si>
  <si>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</si>
  <si>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</si>
  <si>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</si>
  <si>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</si>
  <si>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</si>
  <si>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</si>
  <si>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</si>
  <si>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</si>
  <si>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</si>
  <si>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</si>
  <si>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</si>
  <si>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</si>
  <si>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</si>
  <si>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</si>
  <si>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</si>
  <si>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</si>
  <si>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</si>
  <si>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</si>
  <si>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</si>
  <si>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</si>
  <si>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</si>
  <si>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</si>
  <si>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</si>
  <si>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</si>
  <si>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</si>
  <si>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</si>
  <si>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</si>
  <si>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</si>
  <si>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</si>
  <si>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</si>
  <si>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</si>
  <si>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</si>
  <si>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</si>
  <si>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</si>
  <si>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</si>
  <si>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</si>
  <si>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</si>
  <si>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</si>
  <si>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</si>
  <si>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</si>
  <si>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</si>
  <si>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</si>
  <si>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</si>
  <si>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</si>
  <si>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</si>
  <si>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</si>
  <si>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</si>
  <si>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</si>
  <si>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</si>
  <si>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</si>
  <si>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</si>
  <si>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</si>
  <si>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</si>
  <si>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</si>
  <si>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</si>
  <si>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</si>
  <si>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</si>
  <si>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</si>
  <si>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</si>
  <si>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</si>
  <si>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</si>
  <si>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</si>
  <si>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</si>
  <si>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</si>
  <si>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</si>
  <si>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</si>
  <si>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</si>
  <si>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</si>
  <si>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</si>
  <si>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</si>
  <si>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</si>
  <si>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</si>
  <si>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</si>
  <si>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</si>
  <si>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</si>
  <si>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</si>
  <si>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</si>
  <si>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</si>
  <si>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</si>
  <si>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</si>
  <si>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</si>
  <si>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</si>
  <si>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</si>
  <si>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</si>
  <si>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</si>
  <si>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</si>
  <si>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</si>
  <si>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</si>
  <si>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</si>
  <si>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</si>
  <si>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</si>
  <si>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</si>
  <si>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</si>
  <si>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</si>
  <si>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</si>
  <si>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</si>
  <si>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</si>
  <si>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</si>
  <si>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</si>
  <si>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</si>
  <si>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</si>
  <si>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</si>
  <si>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</si>
  <si>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</si>
  <si>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</si>
  <si>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</si>
  <si>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</si>
  <si>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</si>
  <si>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</si>
  <si>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</si>
  <si>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</si>
  <si>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</si>
  <si>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</si>
  <si>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</si>
  <si>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</si>
  <si>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</si>
  <si>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</si>
  <si>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</si>
  <si>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</si>
  <si>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</si>
  <si>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</si>
  <si>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</si>
  <si>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</si>
  <si>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</si>
  <si>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</si>
  <si>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</si>
  <si>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</si>
  <si>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</si>
  <si>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</si>
  <si>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</si>
  <si>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</si>
  <si>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</si>
  <si>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</si>
  <si>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</si>
  <si>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</si>
  <si>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</si>
  <si>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</si>
  <si>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</si>
  <si>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</si>
  <si>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</si>
  <si>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</si>
  <si>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</si>
  <si>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</si>
  <si>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</si>
  <si>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</si>
  <si>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</si>
  <si>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</si>
  <si>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</si>
  <si>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</si>
  <si>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</si>
  <si>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</si>
  <si>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</si>
  <si>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</si>
  <si>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</si>
  <si>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</si>
  <si>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</si>
  <si>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</si>
  <si>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</si>
  <si>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</si>
  <si>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</si>
  <si>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</si>
  <si>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</si>
  <si>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</si>
  <si>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</si>
  <si>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</si>
  <si>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</si>
  <si>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</si>
  <si>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</si>
  <si>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</si>
  <si>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</si>
  <si>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</si>
  <si>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</si>
  <si>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</si>
  <si>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</si>
  <si>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</si>
  <si>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</si>
  <si>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</si>
  <si>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</si>
  <si>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</si>
  <si>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</si>
  <si>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</si>
  <si>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</si>
  <si>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</si>
  <si>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</si>
  <si>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</si>
  <si>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</si>
  <si>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</si>
  <si>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</si>
  <si>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</si>
  <si>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</si>
  <si>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</si>
  <si>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</si>
  <si>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</si>
  <si>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</si>
  <si>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</si>
  <si>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</si>
  <si>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</si>
  <si>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</si>
  <si>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</si>
  <si>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</si>
  <si>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</si>
  <si>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</si>
  <si>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</si>
  <si>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</si>
  <si>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</si>
  <si>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</si>
  <si>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</si>
  <si>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</si>
  <si>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</si>
  <si>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</si>
  <si>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</si>
  <si>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</si>
  <si>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</si>
  <si>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</si>
  <si>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</si>
  <si>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</si>
  <si>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</si>
  <si>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</si>
  <si>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</si>
  <si>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</si>
  <si>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</si>
  <si>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</si>
  <si>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</si>
  <si>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</si>
  <si>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</si>
  <si>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</si>
  <si>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</si>
  <si>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</si>
  <si>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</si>
  <si>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</si>
  <si>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</si>
  <si>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</si>
  <si>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</si>
  <si>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</si>
  <si>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</si>
  <si>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</si>
  <si>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</si>
  <si>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</si>
  <si>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</si>
  <si>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</si>
  <si>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</si>
  <si>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</si>
  <si>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</si>
  <si>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</si>
  <si>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</si>
  <si>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</si>
  <si>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</si>
  <si>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</si>
  <si>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</si>
  <si>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</si>
  <si>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</si>
  <si>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</si>
  <si>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</si>
  <si>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</si>
  <si>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</si>
  <si>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</si>
  <si>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</si>
  <si>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</si>
  <si>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</si>
  <si>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</si>
  <si>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</si>
  <si>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</si>
  <si>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</si>
  <si>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</si>
  <si>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</si>
  <si>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</si>
  <si>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</si>
  <si>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</si>
  <si>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</si>
  <si>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</si>
  <si>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</si>
  <si>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</si>
  <si>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</si>
  <si>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</si>
  <si>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</si>
  <si>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</si>
  <si>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</si>
  <si>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</si>
  <si>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</si>
  <si>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</si>
  <si>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</si>
  <si>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</si>
  <si>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</si>
  <si>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</si>
  <si>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</si>
  <si>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</si>
  <si>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</si>
  <si>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</si>
  <si>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</si>
  <si>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</si>
  <si>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</si>
  <si>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</si>
  <si>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</si>
  <si>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</si>
  <si>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</si>
  <si>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</si>
  <si>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</si>
  <si>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</si>
  <si>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</si>
  <si>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</si>
  <si>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</si>
  <si>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</si>
  <si>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</si>
  <si>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</si>
  <si>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</si>
  <si>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</si>
  <si>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</si>
  <si>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</si>
  <si>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</si>
  <si>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</si>
  <si>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</si>
  <si>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</si>
  <si>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</si>
  <si>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</si>
  <si>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</si>
  <si>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</si>
  <si>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</si>
  <si>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</si>
  <si>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</si>
  <si>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</si>
  <si>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</si>
  <si>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</si>
  <si>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</si>
  <si>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</si>
  <si>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</si>
  <si>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</si>
  <si>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</si>
  <si>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</si>
  <si>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</si>
  <si>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</si>
  <si>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</si>
  <si>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</si>
  <si>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</si>
  <si>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</si>
  <si>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</si>
  <si>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</si>
  <si>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</si>
  <si>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</si>
  <si>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</si>
  <si>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</si>
  <si>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</si>
  <si>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</si>
  <si>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</si>
  <si>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</si>
  <si>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</si>
  <si>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</si>
  <si>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</si>
  <si>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</si>
  <si>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</si>
  <si>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</si>
  <si>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</si>
  <si>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</si>
  <si>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</si>
  <si>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</si>
  <si>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</si>
  <si>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</si>
  <si>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</si>
  <si>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</si>
  <si>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</si>
  <si>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</si>
  <si>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</si>
  <si>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</si>
  <si>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</si>
  <si>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</si>
  <si>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</si>
  <si>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</si>
  <si>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</si>
  <si>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</si>
  <si>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</si>
  <si>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</si>
  <si>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</si>
  <si>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</si>
  <si>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</si>
  <si>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</si>
  <si>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</si>
  <si>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</si>
  <si>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</si>
  <si>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</si>
  <si>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</si>
  <si>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</si>
  <si>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</si>
  <si>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</si>
  <si>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</si>
  <si>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</si>
  <si>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</si>
  <si>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</si>
  <si>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</si>
  <si>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</si>
  <si>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</si>
  <si>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</si>
  <si>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</si>
  <si>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</si>
  <si>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</si>
  <si>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</si>
  <si>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</si>
  <si>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</si>
  <si>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</si>
  <si>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</si>
  <si>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</si>
  <si>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</si>
  <si>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</si>
  <si>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</si>
  <si>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</si>
  <si>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</si>
  <si>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</si>
  <si>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</si>
  <si>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</si>
  <si>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</si>
  <si>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</si>
  <si>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</si>
  <si>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</si>
  <si>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</si>
  <si>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</si>
  <si>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</si>
  <si>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</si>
  <si>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</si>
  <si>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</si>
  <si>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</si>
  <si>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</si>
  <si>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</si>
  <si>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</si>
  <si>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</si>
  <si>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</si>
  <si>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</si>
  <si>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</si>
  <si>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</si>
  <si>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</si>
  <si>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</si>
  <si>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</si>
  <si>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</si>
  <si>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</si>
  <si>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</si>
  <si>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</si>
  <si>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</si>
  <si>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</si>
  <si>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</si>
  <si>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</si>
  <si>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</si>
  <si>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</si>
  <si>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</si>
  <si>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</si>
  <si>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</si>
  <si>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</si>
  <si>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</si>
  <si>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</si>
  <si>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</si>
  <si>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</si>
  <si>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</si>
  <si>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</si>
  <si>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</si>
  <si>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</si>
  <si>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</si>
  <si>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</si>
  <si>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</si>
  <si>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</si>
  <si>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</si>
  <si>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</si>
  <si>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</si>
  <si>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</si>
  <si>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</si>
  <si>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</si>
  <si>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</si>
  <si>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</si>
  <si>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</si>
  <si>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</si>
  <si>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</si>
  <si>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</si>
  <si>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</si>
  <si>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</si>
  <si>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</si>
  <si>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</si>
  <si>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</si>
  <si>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</si>
  <si>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</si>
  <si>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</si>
  <si>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</si>
  <si>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</si>
  <si>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</si>
  <si>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</si>
  <si>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</si>
  <si>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</si>
  <si>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</si>
  <si>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</si>
  <si>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</si>
  <si>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</si>
  <si>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</si>
  <si>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</si>
  <si>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</si>
  <si>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</si>
  <si>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</si>
  <si>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</si>
  <si>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</si>
  <si>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</si>
  <si>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</si>
  <si>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</si>
  <si>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</si>
  <si>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</si>
  <si>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</si>
  <si>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</si>
  <si>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</si>
  <si>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</si>
  <si>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</si>
  <si>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</si>
  <si>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</si>
  <si>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</si>
  <si>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</si>
  <si>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</si>
  <si>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</si>
  <si>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</si>
  <si>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</si>
  <si>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</si>
  <si>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</si>
  <si>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</si>
  <si>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</si>
  <si>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</si>
  <si>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</si>
  <si>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</si>
  <si>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</si>
  <si>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</si>
  <si>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</si>
  <si>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</si>
  <si>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</si>
  <si>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</si>
  <si>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</si>
  <si>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</si>
  <si>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</si>
  <si>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</si>
  <si>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</si>
  <si>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</si>
  <si>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</si>
  <si>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</si>
  <si>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</si>
  <si>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</si>
  <si>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</si>
  <si>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</si>
  <si>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</si>
  <si>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</si>
  <si>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</si>
  <si>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</si>
  <si>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</si>
  <si>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</si>
  <si>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</si>
  <si>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</si>
  <si>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</si>
  <si>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</si>
  <si>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</si>
  <si>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</si>
  <si>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</si>
  <si>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</si>
  <si>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</si>
  <si>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</si>
  <si>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</si>
  <si>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</si>
  <si>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</si>
  <si>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</si>
  <si>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</si>
  <si>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</si>
  <si>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</si>
  <si>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</si>
  <si>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</si>
  <si>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</si>
  <si>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</si>
  <si>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</si>
  <si>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</si>
  <si>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</si>
  <si>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</si>
  <si>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</si>
  <si>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</si>
  <si>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</si>
  <si>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</si>
  <si>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</si>
  <si>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</si>
  <si>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</si>
  <si>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</si>
  <si>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</si>
  <si>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</si>
  <si>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</si>
  <si>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</si>
  <si>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</si>
  <si>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</si>
  <si>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</si>
  <si>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</si>
  <si>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</si>
  <si>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</si>
  <si>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</si>
  <si>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</si>
  <si>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</si>
  <si>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</si>
  <si>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</si>
  <si>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</si>
  <si>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</si>
  <si>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</si>
  <si>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</si>
  <si>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</si>
  <si>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</si>
  <si>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</si>
  <si>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</si>
  <si>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</si>
  <si>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</si>
  <si>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</si>
  <si>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</si>
  <si>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</si>
  <si>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</si>
  <si>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</si>
  <si>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</si>
  <si>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</si>
  <si>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</si>
  <si>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</si>
  <si>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</si>
  <si>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</si>
  <si>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</si>
  <si>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</si>
  <si>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</si>
  <si>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</si>
  <si>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</si>
  <si>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</si>
  <si>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</si>
  <si>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</si>
  <si>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</si>
  <si>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</si>
  <si>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</si>
  <si>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</si>
  <si>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</si>
  <si>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</si>
  <si>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</si>
  <si>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</si>
  <si>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</si>
  <si>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</si>
  <si>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</si>
  <si>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</si>
  <si>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</si>
  <si>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</si>
  <si>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</si>
  <si>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</si>
  <si>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</si>
  <si>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</si>
  <si>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</si>
  <si>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</si>
  <si>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</si>
  <si>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</si>
  <si>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</si>
  <si>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</si>
  <si>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</si>
  <si>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</si>
  <si>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</si>
  <si>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</si>
  <si>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</si>
  <si>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</si>
  <si>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</si>
  <si>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</si>
  <si>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</si>
  <si>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</si>
  <si>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</si>
  <si>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</si>
  <si>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</si>
  <si>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</si>
  <si>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</si>
  <si>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</si>
  <si>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</si>
  <si>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</si>
  <si>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</si>
  <si>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</si>
  <si>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</si>
  <si>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</si>
  <si>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</si>
  <si>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</si>
  <si>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</si>
  <si>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</si>
  <si>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</si>
  <si>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</si>
  <si>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</si>
  <si>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</si>
  <si>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</si>
  <si>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</si>
  <si>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</si>
  <si>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</si>
  <si>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</si>
  <si>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</si>
  <si>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</si>
  <si>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</si>
  <si>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</si>
  <si>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</si>
  <si>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</si>
  <si>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</si>
  <si>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</si>
  <si>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</si>
  <si>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</si>
  <si>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</si>
  <si>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</si>
  <si>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</si>
  <si>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</si>
  <si>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</si>
  <si>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</si>
  <si>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</si>
  <si>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</si>
  <si>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</si>
  <si>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</si>
  <si>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</si>
  <si>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</si>
  <si>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</si>
  <si>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</si>
  <si>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</si>
  <si>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</si>
  <si>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</si>
  <si>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</si>
  <si>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</si>
  <si>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</si>
  <si>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</si>
  <si>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</si>
  <si>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</si>
  <si>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</si>
  <si>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</si>
  <si>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</si>
  <si>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</si>
  <si>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</si>
  <si>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</si>
  <si>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</si>
  <si>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</si>
  <si>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</si>
  <si>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</si>
  <si>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</si>
  <si>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</si>
  <si>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</si>
  <si>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</si>
  <si>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</si>
  <si>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</si>
  <si>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</si>
  <si>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</si>
  <si>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</si>
  <si>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</si>
  <si>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</si>
  <si>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</si>
  <si>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</si>
  <si>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</si>
  <si>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</si>
  <si>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</si>
  <si>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</si>
  <si>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</si>
  <si>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</si>
  <si>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</si>
  <si>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</si>
  <si>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</si>
  <si>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</si>
  <si>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</si>
  <si>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</si>
  <si>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</si>
  <si>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</si>
  <si>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</si>
  <si>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</si>
  <si>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</si>
  <si>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</si>
  <si>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</si>
  <si>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</si>
  <si>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</si>
  <si>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</si>
  <si>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</si>
  <si>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</si>
  <si>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</si>
  <si>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</si>
  <si>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</si>
  <si>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</si>
  <si>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</si>
  <si>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</si>
  <si>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</si>
  <si>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</si>
  <si>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</si>
  <si>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</si>
  <si>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</si>
  <si>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</si>
  <si>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</si>
  <si>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</si>
  <si>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</si>
  <si>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</si>
  <si>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</si>
  <si>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</si>
  <si>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</si>
  <si>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</si>
  <si>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</si>
  <si>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</si>
  <si>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</si>
  <si>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</si>
  <si>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</si>
  <si>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</si>
  <si>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</si>
  <si>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</si>
  <si>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</si>
  <si>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</si>
  <si>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</si>
  <si>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</si>
  <si>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</si>
  <si>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</si>
  <si>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</si>
  <si>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</si>
  <si>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</si>
  <si>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</si>
  <si>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</si>
  <si>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</si>
  <si>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</si>
  <si>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</si>
  <si>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</si>
  <si>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</si>
  <si>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</si>
  <si>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</si>
  <si>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</si>
  <si>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</si>
  <si>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</si>
  <si>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</si>
  <si>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</si>
  <si>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</si>
  <si>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</si>
  <si>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</si>
  <si>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</si>
  <si>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</si>
  <si>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</si>
  <si>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</si>
  <si>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</si>
  <si>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</si>
  <si>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</si>
  <si>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</si>
  <si>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</si>
  <si>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</si>
  <si>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</si>
  <si>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</si>
  <si>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</si>
  <si>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</si>
  <si>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</si>
  <si>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</si>
  <si>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</si>
  <si>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</si>
  <si>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</si>
  <si>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</si>
  <si>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</si>
  <si>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</si>
  <si>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</si>
  <si>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</si>
  <si>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</si>
  <si>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</si>
  <si>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</si>
  <si>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</si>
  <si>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</si>
  <si>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</si>
  <si>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</si>
  <si>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</si>
  <si>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</si>
  <si>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</si>
  <si>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</si>
  <si>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</si>
  <si>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</si>
  <si>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</si>
  <si>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</si>
  <si>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</si>
  <si>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</si>
  <si>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</si>
  <si>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</si>
  <si>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</si>
  <si>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</si>
  <si>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</si>
  <si>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</si>
  <si>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</si>
  <si>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</si>
  <si>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</si>
  <si>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</si>
  <si>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</si>
  <si>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</si>
  <si>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</si>
  <si>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</si>
  <si>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</si>
  <si>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</si>
  <si>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</si>
  <si>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</si>
  <si>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</si>
  <si>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</si>
  <si>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</si>
  <si>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</si>
  <si>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</si>
  <si>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</si>
  <si>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</si>
  <si>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</si>
  <si>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</si>
  <si>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</si>
  <si>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</si>
  <si>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</si>
  <si>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</si>
  <si>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</si>
  <si>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</si>
  <si>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</si>
  <si>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</si>
  <si>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</si>
  <si>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</si>
  <si>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</si>
  <si>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</si>
  <si>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</si>
  <si>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</si>
  <si>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</si>
  <si>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</si>
  <si>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</si>
  <si>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</si>
  <si>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</si>
  <si>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</si>
  <si>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</si>
  <si>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</si>
  <si>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</si>
  <si>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</si>
  <si>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</si>
  <si>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</si>
  <si>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</si>
  <si>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</si>
  <si>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</si>
  <si>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</si>
  <si>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</si>
  <si>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</si>
  <si>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</si>
  <si>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</si>
  <si>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</si>
  <si>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</si>
  <si>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</si>
  <si>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</si>
  <si>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</si>
  <si>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</si>
  <si>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</si>
  <si>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</si>
  <si>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</si>
  <si>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</si>
  <si>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</si>
  <si>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</si>
  <si>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</si>
  <si>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</si>
  <si>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</si>
  <si>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</si>
  <si>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</si>
  <si>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</si>
  <si>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</si>
  <si>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</si>
  <si>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</si>
  <si>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</si>
  <si>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</si>
  <si>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</si>
  <si>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</si>
  <si>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</si>
  <si>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</si>
  <si>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</si>
  <si>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</si>
  <si>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</si>
  <si>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</si>
  <si>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</si>
  <si>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</si>
  <si>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</si>
  <si>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</si>
  <si>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</si>
  <si>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</si>
  <si>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</si>
  <si>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</si>
  <si>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</si>
  <si>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</si>
  <si>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</si>
  <si>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</si>
  <si>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</si>
  <si>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</si>
  <si>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</si>
  <si>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</si>
  <si>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</si>
  <si>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</si>
  <si>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</si>
  <si>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</si>
  <si>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</si>
  <si>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</si>
  <si>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</si>
  <si>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</si>
  <si>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</si>
  <si>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</si>
  <si>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</si>
  <si>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</si>
  <si>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</si>
  <si>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</si>
  <si>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</si>
  <si>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</si>
  <si>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</si>
  <si>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</si>
  <si>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</si>
  <si>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</si>
  <si>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</si>
  <si>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</si>
  <si>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</si>
  <si>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</si>
  <si>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</si>
  <si>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</si>
  <si>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</si>
  <si>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</si>
  <si>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</si>
  <si>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</si>
  <si>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</si>
  <si>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</si>
  <si>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</si>
  <si>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</si>
  <si>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</si>
  <si>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</si>
  <si>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</si>
  <si>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</si>
  <si>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</si>
  <si>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</si>
  <si>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</si>
  <si>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</si>
  <si>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</si>
  <si>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</si>
  <si>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</si>
  <si>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</si>
  <si>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</si>
  <si>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</si>
  <si>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</si>
  <si>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</si>
  <si>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</si>
  <si>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</si>
  <si>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</si>
  <si>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</si>
  <si>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</si>
  <si>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</si>
  <si>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</si>
  <si>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</si>
  <si>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</si>
  <si>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</si>
  <si>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</si>
  <si>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</si>
  <si>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</si>
  <si>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</si>
  <si>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</si>
  <si>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</si>
  <si>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</si>
  <si>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</si>
  <si>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</si>
  <si>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</si>
  <si>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</si>
  <si>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</si>
  <si>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</si>
  <si>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</si>
  <si>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</si>
  <si>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</si>
  <si>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</si>
  <si>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</si>
  <si>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</si>
  <si>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</si>
  <si>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</si>
  <si>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</si>
  <si>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</si>
  <si>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</si>
  <si>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</si>
  <si>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</si>
  <si>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</si>
  <si>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</si>
  <si>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</si>
  <si>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</si>
  <si>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</si>
  <si>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</si>
  <si>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</si>
  <si>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</si>
  <si>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</si>
  <si>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</si>
  <si>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</si>
  <si>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</si>
  <si>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</si>
  <si>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</si>
  <si>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</si>
  <si>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</si>
  <si>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</si>
  <si>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</si>
  <si>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</si>
  <si>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</si>
  <si>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</si>
  <si>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</si>
  <si>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</si>
  <si>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</si>
  <si>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</si>
  <si>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</si>
  <si>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</si>
  <si>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</si>
  <si>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</si>
  <si>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</si>
  <si>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</si>
  <si>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</si>
  <si>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</si>
  <si>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</si>
  <si>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</si>
  <si>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</si>
  <si>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</si>
  <si>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</si>
  <si>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</si>
  <si>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</si>
  <si>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</si>
  <si>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</si>
  <si>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</si>
  <si>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</si>
  <si>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</si>
  <si>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</si>
  <si>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</si>
  <si>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</si>
  <si>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</si>
  <si>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</si>
  <si>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</si>
  <si>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</si>
  <si>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</si>
  <si>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</si>
  <si>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</si>
  <si>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</si>
  <si>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</si>
  <si>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</si>
  <si>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</si>
  <si>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</si>
  <si>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</si>
  <si>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</si>
  <si>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</si>
  <si>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</si>
  <si>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</si>
  <si>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</si>
  <si>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</si>
  <si>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</si>
  <si>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</si>
  <si>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</si>
  <si>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</si>
  <si>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</si>
  <si>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</si>
  <si>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</si>
  <si>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</si>
  <si>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</si>
  <si>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</si>
  <si>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</si>
  <si>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</si>
  <si>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</si>
  <si>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</si>
  <si>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</si>
  <si>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</si>
  <si>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</si>
  <si>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</si>
  <si>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</si>
  <si>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</si>
  <si>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</si>
  <si>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</si>
  <si>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</si>
  <si>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</si>
  <si>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</si>
  <si>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</si>
  <si>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</si>
  <si>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</si>
  <si>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</si>
  <si>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</si>
  <si>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</si>
  <si>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</si>
  <si>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</si>
  <si>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</si>
  <si>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</si>
  <si>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</si>
  <si>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</si>
  <si>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</si>
  <si>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</si>
  <si>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</si>
  <si>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</si>
  <si>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</si>
  <si>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</si>
  <si>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</si>
  <si>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</si>
  <si>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</si>
  <si>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</si>
  <si>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</si>
  <si>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</si>
  <si>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</si>
  <si>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</si>
  <si>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</si>
  <si>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</si>
  <si>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</si>
  <si>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</si>
  <si>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</si>
  <si>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</si>
  <si>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</si>
  <si>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</si>
  <si>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</si>
  <si>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</si>
  <si>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</si>
  <si>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</si>
  <si>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</si>
  <si>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</si>
  <si>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</si>
  <si>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</si>
  <si>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</si>
  <si>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</si>
  <si>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</si>
  <si>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</si>
  <si>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</si>
  <si>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</si>
  <si>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</si>
  <si>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</si>
  <si>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</si>
  <si>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</si>
  <si>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</si>
  <si>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</si>
  <si>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</si>
  <si>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</si>
  <si>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PCM-20251208-00000393</t>
  </si>
  <si>
    <t>ETA 20mins</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</si>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</sst>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46" dataDxfId="45" headerRowBorderDxfId="43" tableBorderDxfId="44">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42"/>
    <tableColumn id="2" xr3:uid="{00000000-0010-0000-0B00-000002000000}" name="Region" dataDxfId="41">
      <calculatedColumnFormula>IFERROR(VLOOKUP(D2,DB!A:K,11,0),"")</calculatedColumnFormula>
    </tableColumn>
    <tableColumn id="3" xr3:uid="{00000000-0010-0000-0B00-000003000000}" name="Count sites" dataDxfId="40"/>
    <tableColumn id="4" xr3:uid="{00000000-0010-0000-0B00-000004000000}" name="Hub Site" dataDxfId="39"/>
    <tableColumn id="5" xr3:uid="{00000000-0010-0000-0B00-000005000000}" name="Fault Level" dataDxfId="38"/>
    <tableColumn id="6" xr3:uid="{00000000-0010-0000-0B00-000006000000}" name="PCM Created At" dataDxfId="37"/>
    <tableColumn id="7" xr3:uid="{00000000-0010-0000-0B00-000007000000}" name="Elapsed Duration(Hrs)" dataDxfId="36">
      <calculatedColumnFormula>IFERROR(NOW()-F2,"")</calculatedColumnFormula>
    </tableColumn>
    <tableColumn id="8" xr3:uid="{00000000-0010-0000-0B00-000008000000}" name="Creat Fault First Time Occured" dataDxfId="35"/>
    <tableColumn id="9" xr3:uid="{00000000-0010-0000-0B00-000009000000}" name="Power Source" dataDxfId="34">
      <calculatedColumnFormula>IFERROR(VLOOKUP(D2,DB!A:F,6,0),"")</calculatedColumnFormula>
    </tableColumn>
    <tableColumn id="10" xr3:uid="{00000000-0010-0000-0B00-00000A000000}" name="Battery Backup Status" dataDxfId="33">
      <calculatedColumnFormula>IFERROR(VLOOKUP(D2,DB!A:G,7,0),"")</calculatedColumnFormula>
    </tableColumn>
    <tableColumn id="11" xr3:uid="{00000000-0010-0000-0B00-00000B000000}" name="EM Field Feedback" dataDxfId="32"/>
    <tableColumn id="12" xr3:uid="{00000000-0010-0000-0B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30" tableBorderDxfId="29">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28"/>
    <tableColumn id="2" xr3:uid="{97321AEC-5C55-4B08-AF1B-DC35966403C9}" name="Region" dataDxfId="27">
      <calculatedColumnFormula>IFERROR(VLOOKUP(D2,DB!A:K,11,0),"")</calculatedColumnFormula>
    </tableColumn>
    <tableColumn id="3" xr3:uid="{6D625E33-D08F-4305-9278-CB28BCC56065}" name="Count sites" dataDxfId="26"/>
    <tableColumn id="4" xr3:uid="{5B83D8D9-22BE-4147-8E65-28C79E57E9AC}" name="Hub Site" dataDxfId="25"/>
    <tableColumn id="5" xr3:uid="{6EA7F753-EE47-4BAF-8337-A2016E81EB3C}" name="Fault Level" dataDxfId="24"/>
    <tableColumn id="6" xr3:uid="{3D587F85-5B9B-4E43-8FAB-07DD6CFEE5D3}" name="PCM Created At" dataDxfId="23"/>
    <tableColumn id="7" xr3:uid="{79D9E637-6210-4922-96B1-F3B940E1A642}" name="Elapsed Duration(Hrs)" dataDxfId="22">
      <calculatedColumnFormula>IFERROR(NOW()-F2,"-")</calculatedColumnFormula>
    </tableColumn>
    <tableColumn id="8" xr3:uid="{3BADB2B9-E931-44A8-BFB6-882D630F85E5}" name="Creat Fault First Time Occured" dataDxfId="21"/>
    <tableColumn id="9" xr3:uid="{32F30B57-C901-4E53-95E5-683C68CDCFD8}" name="Power Source" dataDxfId="20">
      <calculatedColumnFormula>IFERROR(VLOOKUP(D2,DB!A:F,6,0),"")</calculatedColumnFormula>
    </tableColumn>
    <tableColumn id="10" xr3:uid="{2B458B89-C8A8-418E-9106-B63898CDD83E}" name="Battery Backup Status" dataDxfId="19">
      <calculatedColumnFormula>IFERROR(VLOOKUP(D2,DB!A:G,7,0),"")</calculatedColumnFormula>
    </tableColumn>
    <tableColumn id="11" xr3:uid="{D5E23125-3A40-476F-A966-9358A9029F8B}" name="EM Field Feedback" dataDxfId="18"/>
    <tableColumn id="12" xr3:uid="{FF0742F1-EC7D-4280-B341-356D4D15CB88}" name="Site Owner" dataDxfId="17">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16" dataDxfId="15" headerRowBorderDxfId="13" tableBorderDxfId="14" totalsRowBorderDxfId="1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11"/>
    <tableColumn id="2" xr3:uid="{00000000-0010-0000-0900-000002000000}" name="Region" dataDxfId="10">
      <calculatedColumnFormula>IFERROR(VLOOKUP(D2,DB!A:K,11,0),"")</calculatedColumnFormula>
    </tableColumn>
    <tableColumn id="3" xr3:uid="{00000000-0010-0000-0900-000003000000}" name="Count sites" dataDxfId="9"/>
    <tableColumn id="4" xr3:uid="{00000000-0010-0000-0900-000004000000}" name="Hub Site" dataDxfId="8"/>
    <tableColumn id="5" xr3:uid="{00000000-0010-0000-0900-000005000000}" name="Fault Level" dataDxfId="7"/>
    <tableColumn id="6" xr3:uid="{00000000-0010-0000-0900-000006000000}" name="PCM Created At" dataDxfId="6"/>
    <tableColumn id="7" xr3:uid="{00000000-0010-0000-0900-000007000000}" name="Elapsed Duration(Hrs)" dataDxfId="5">
      <calculatedColumnFormula>IFERROR(NOW()-F2,"")</calculatedColumnFormula>
    </tableColumn>
    <tableColumn id="8" xr3:uid="{00000000-0010-0000-0900-000008000000}" name="Creat Fault First Time Occured" dataDxfId="4"/>
    <tableColumn id="9" xr3:uid="{00000000-0010-0000-0900-000009000000}" name="Power Source" dataDxfId="3">
      <calculatedColumnFormula>IFERROR(VLOOKUP(D2,DB!A:F,6,0),"")</calculatedColumnFormula>
    </tableColumn>
    <tableColumn id="10" xr3:uid="{00000000-0010-0000-0900-00000A000000}" name="Battery Backup Status" dataDxfId="2">
      <calculatedColumnFormula>IFERROR(VLOOKUP(D2,DB!A:G,7,0),"")</calculatedColumnFormula>
    </tableColumn>
    <tableColumn id="11" xr3:uid="{00000000-0010-0000-0900-00000B000000}" name="EM Field Feedback" dataDxfId="1"/>
    <tableColumn id="12" xr3:uid="{00000000-0010-0000-09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336.22771921296226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45999.176145138888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45999.176145138888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45999.176145138888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45999.176145138888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45999.176145138888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45999.176145138888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45999.176145138888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45999.176145138888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45999.176145138888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45999.176145138888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45999.176145138888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45999.176145138888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45999.176145138888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45999.176145138888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45999.176145138888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45999.176145138888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45999.176145138888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45999.176145138888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45999.176145138888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45999.176145138888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45999.176145138888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45999.176145138888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45999.176145138888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45999.176145138888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45999.176145138888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45999.176145138888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45999.176145138888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45999.176145138888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45999.176145138888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45999.176145138888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45999.176145138888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45999.176145138888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45999.176145138888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45999.176145138888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45999.176145138888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45999.176145138888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45999.176145138888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45999.176145138888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45999.176145138888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45999.176145138888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45999.176145138888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45999.176145138888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45999.176145138888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45999.176145138888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45999.176145138888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45999.176145138888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45999.176145138888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45999.176145138888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45999.176145138888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45999.176145138888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45999.176145138888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45999.176145138888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45999.176145138888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45999.176145138888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45999.176145138888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45999.176145138888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45999.176145138888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45999.176145138888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45999.176145138888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45999.176145138888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45999.176145138888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45999.176145138888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45999.176145138888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45999.176145138888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45999.176145138888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45999.176145138888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45999.176145138888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45999.176145138888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45999.176145138888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45999.176145138888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45999.176145138888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45999.176145138888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45999.176145138888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45999.176145138888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45999.176145138888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45999.176145138888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45999.176145138888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45999.176145138888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45999.176145138888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45999.176145138888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45999.176145138888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45999.176145138888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45999.176145138888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45999.176145138888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45999.176145138888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45999.176145138888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45999.176145138888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45999.176145138888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45999.176145138888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45999.176145138888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45999.176145138888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45999.176145138888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45999.176145138888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45999.176145138888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45999.176145138888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45999.176145138888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45999.176145138888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45999.176145138888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45999.176145138888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45999.176145138888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45999.176145138888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45999.176145138888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45999.176145138888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45999.176145138888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45999.176145138888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45999.176145138888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45999.176145138888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45999.176145138888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45999.176145138888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45999.176145138888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45999.176145138888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45999.176145138888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45999.176145138888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45999.176145138888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45999.176145138888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45999.176145138888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45999.176145138888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45999.176145138888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45999.176145138888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45999.176145138888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45999.176145138888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45999.176145138888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45999.176145138888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45999.176145138888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45999.176145138888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45999.176145138888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45999.176145138888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45999.176145138888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45999.176145138888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45999.176145138888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45999.176145138888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45999.176145138888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45999.176145138888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45999.176145138888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45999.176145138888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45999.176145138888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45999.176145138888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45999.176145138888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45999.176145138888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45999.176145138888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45999.176145138888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45999.176145138888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45999.176145138888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45999.176145138888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45999.176145138888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45999.176145138888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45999.176145138888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45999.176145138888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45999.176145138888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45999.176145138888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45999.176145138888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45999.176145138888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45999.176145138888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45999.176145138888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45999.176145138888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45999.176145138888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45999.176145138888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45999.176145138888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45999.176145138888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45999.176145138888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45999.176145138888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45999.176145138888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45999.176145138888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45999.176145138888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45999.176145138888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45999.176145138888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45999.176145138888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45999.176145138888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45999.176145138888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45999.176145138888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45999.176145138888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45999.176145138888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45999.176145138888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45999.176145138888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45999.176145138888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45999.176145138888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45999.176145138888</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174.17630717592692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14.788726157406927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1.8207631944460445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0.25549699074326782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45999.176145138888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45999.176145138888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45999.176145138888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45999.176145138888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45999.176145138888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45999.176145138888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45999.176145138888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45999.176145138888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45999.176145138888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45999.176145138888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45999.176145138888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45999.176145138888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45999.176145138888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45999.176145138888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45999.176145138888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45999.176145138888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45999.176145138888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45999.176145138888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45999.176145138888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45999.176145138888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45999.176145138888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45999.176145138888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45999.176145138888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45999.176145138888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45999.176145138888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45999.176145138888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45999.176145138888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45999.176145138888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45999.176145138888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45999.176145138888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45999.176145138888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45999.176145138888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45999.176145138888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45999.176145138888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45999.176145138888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45999.176145138888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45999.176145138888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45999.176145138888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45999.176145138888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45999.176145138888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45999.176145138888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45999.176145138888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45999.176145138888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45999.176145138888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45999.176145138888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45999.176145138888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45999.176145138888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45999.176145138888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45999.176145138888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45999.176145138888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45999.176145138888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45999.176145138888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45999.176145138888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45999.176145138888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45999.176145138888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45999.176145138888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45999.176145138888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45999.176145138888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45999.176145138888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45999.176145138888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45999.176145138888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45999.176145138888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45999.176145138888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45999.176145138888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45999.176145138888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45999.176145138888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45999.176145138888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45999.176145138888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45999.176145138888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45999.176145138888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45999.176145138888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45999.176145138888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45999.176145138888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45999.176145138888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45999.176145138888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45999.176145138888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45999.176145138888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45999.176145138888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45999.176145138888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45999.176145138888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45999.176145138888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45999.176145138888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45999.176145138888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45999.176145138888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45999.176145138888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45999.176145138888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45999.176145138888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45999.176145138888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45999.176145138888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45999.176145138888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45999.176145138888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45999.176145138888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45999.176145138888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45999.176145138888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45999.176145138888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45999.176145138888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45999.176145138888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45999.176145138888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45999.176145138888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45999.176145138888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45999.176145138888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45999.176145138888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45999.176145138888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45999.176145138888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45999.176145138888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45999.176145138888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45999.176145138888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45999.176145138888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45999.176145138888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45999.176145138888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45999.176145138888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45999.176145138888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45999.176145138888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45999.176145138888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45999.176145138888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45999.176145138888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45999.176145138888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45999.176145138888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45999.176145138888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45999.176145138888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45999.176145138888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45999.176145138888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45999.176145138888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45999.176145138888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45999.176145138888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45999.176145138888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45999.176145138888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45999.176145138888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45999.176145138888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45999.176145138888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45999.176145138888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45999.176145138888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45999.176145138888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45999.176145138888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45999.176145138888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45999.176145138888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45999.176145138888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45999.176145138888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45999.176145138888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45999.176145138888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45999.176145138888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45999.176145138888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45999.176145138888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45999.176145138888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45999.176145138888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45999.176145138888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45999.176145138888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45999.176145138888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45999.176145138888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45999.176145138888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45999.176145138888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45999.176145138888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45999.176145138888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45999.176145138888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45999.176145138888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45999.176145138888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45999.176145138888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45999.176145138888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45999.176145138888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45999.176145138888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45999.176145138888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45999.176145138888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45999.176145138888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45999.176145138888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45999.176145138888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45999.176145138888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45999.176145138888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45999.176145138888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45999.176145138888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45999.176145138888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45999.176145138888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45999.176145138888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45999.176145138888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45999.176145138888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45999.176145138888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45999.176145138888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45999.176145138888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45999.176145138888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45999.176145138888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45999.176145138888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45999.176145138888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45999.176145138888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45999.176145138888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45999.176145138888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45999.176145138888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45999.176145138888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45999.176145138888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45999.176145138888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45999.176145138888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45999.176145138888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45999.176145138888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45999.176145138888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45999.176145138888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45999.176145138888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45999.176145138888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45999.176145138888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45999.176145138888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45999.176145138888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45999.176145138888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45999.176145138888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45999.176145138888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45999.176145138888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45999.176145138888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45999.176145138888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45999.176145138888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45999.176145138888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45999.176145138888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45999.176145138888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45999.176145138888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45999.176145138888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45999.176145138888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45999.176145138888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45999.176145138888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45999.176145138888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45999.176145138888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45999.176145138888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45999.176145138888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45999.176145138888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45999.176145138888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45999.176145138888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45999.176145138888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45999.176145138888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45999.176145138888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45999.176145138888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45999.176145138888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45999.176145138888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45999.176145138888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45999.176145138888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45999.176145138888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45999.176145138888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45999.176145138888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45999.176145138888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45999.176145138888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45999.176145138888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45999.176145138888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45999.176145138888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45999.176145138888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45999.176145138888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45999.176145138888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45999.176145138888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45999.176145138888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45999.176145138888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45999.176145138888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45999.176145138888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45999.176145138888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45999.176145138888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45999.176145138888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45999.176145138888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45999.176145138888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45999.176145138888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45999.176145138888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45999.176145138888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45999.176145138888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45999.176145138888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45999.176145138888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45999.176145138888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45999.176145138888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45999.176145138888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45999.176145138888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45999.176145138888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E7" sqref="E7"/>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3" ca="1" si="0">IFERROR(NOW()-F2,"-")</f>
        <v>45999.176145138888</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45999.176145138888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45999.176145138888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45999.176145138888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45999.176145138888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45999.176145138888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45999.176145138888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45999.176145138888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45999.176145138888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45999.176145138888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45999.176145138888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45999.176145138888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45999.176145138888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45999.176145138888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45999.176145138888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45999.176145138888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45999.176145138888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45999.176145138888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45999.176145138888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45999.176145138888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45999.176145138888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45999.176145138888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45999.176145138888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45999.176145138888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45999.176145138888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45999.176145138888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45999.176145138888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45999.176145138888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45999.176145138888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45999.176145138888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45999.176145138888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45999.176145138888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45999.176145138888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45999.176145138888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45999.176145138888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45999.176145138888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45999.176145138888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45999.176145138888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45999.176145138888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45999.176145138888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45999.176145138888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45999.176145138888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45999.176145138888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45999.176145138888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45999.176145138888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45999.176145138888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45999.176145138888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45999.176145138888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45999.176145138888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45999.176145138888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45999.176145138888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45999.176145138888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45999.176145138888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45999.176145138888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45999.176145138888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45999.176145138888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45999.176145138888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45999.176145138888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45999.176145138888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45999.176145138888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45999.176145138888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45999.176145138888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45999.176145138888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45999.176145138888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45999.176145138888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45999.176145138888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45999.176145138888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45999.176145138888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45999.176145138888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45999.176145138888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45999.176145138888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45999.176145138888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45999.176145138888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45999.176145138888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45999.176145138888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45999.176145138888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45999.176145138888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45999.176145138888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45999.176145138888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45999.176145138888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45999.176145138888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45999.176145138888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45999.176145138888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45999.176145138888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45999.176145138888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45999.176145138888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45999.176145138888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45999.176145138888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45999.176145138888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45999.176145138888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45999.176145138888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45999.176145138888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45999.176145138888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45999.176145138888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45999.176145138888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45999.176145138888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45999.176145138888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45999.176145138888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45999.176145138888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45999.176145138888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45999.176145138888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45999.176145138888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45999.176145138888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45999.176145138888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45999.176145138888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45999.176145138888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45999.176145138888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45999.176145138888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45999.176145138888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45999.176145138888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45999.176145138888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45999.176145138888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45999.176145138888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45999.176145138888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45999.176145138888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45999.176145138888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45999.176145138888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45999.176145138888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45999.176145138888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45999.176145138888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45999.176145138888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45999.176145138888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45999.176145138888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45999.176145138888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45999.176145138888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45999.176145138888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45999.176145138888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45999.176145138888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45999.176145138888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45999.176145138888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45999.176145138888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45999.176145138888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45999.176145138888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45999.176145138888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45999.176145138888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45999.176145138888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45999.176145138888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45999.176145138888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45999.176145138888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45999.176145138888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45999.176145138888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45999.176145138888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45999.176145138888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45999.176145138888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45999.176145138888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45999.176145138888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45999.176145138888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45999.176145138888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45999.176145138888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45999.176145138888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45999.176145138888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45999.176145138888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45999.176145138888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45999.176145138888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45999.176145138888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45999.176145138888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45999.176145138888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45999.176145138888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45999.176145138888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45999.176145138888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45999.176145138888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45999.176145138888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45999.176145138888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45999.176145138888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45999.176145138888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45999.176145138888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45999.176145138888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45999.176145138888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45999.176145138888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45999.176145138888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45999.176145138888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45999.176145138888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45999.176145138888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45999.176145138888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45999.176145138888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45999.176145138888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45999.176145138888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45999.176145138888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45999.176145138888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45999.176145138888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45999.176145138888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45999.176145138888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45999.176145138888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45999.176145138888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45999.176145138888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45999.176145138888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45999.176145138888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45999.176145138888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45999.176145138888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45999.176145138888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45999.176145138888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45999.176145138888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45999.176145138888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45999.176145138888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45999.176145138888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45999.176145138888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45999.176145138888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45999.176145138888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45999.176145138888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45999.176145138888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45999.176145138888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45999.176145138888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45999.176145138888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45999.176145138888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45999.176145138888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45999.176145138888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45999.176145138888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45999.176145138888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45999.176145138888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45999.176145138888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45999.176145138888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45999.176145138888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45999.176145138888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45999.176145138888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45999.176145138888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45999.176145138888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45999.176145138888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45999.176145138888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45999.176145138888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45999.176145138888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45999.176145138888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45999.176145138888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45999.176145138888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45999.176145138888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45999.176145138888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45999.176145138888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45999.176145138888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45999.176145138888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45999.176145138888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45999.176145138888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45999.176145138888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45999.176145138888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45999.176145138888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45999.176145138888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45999.176145138888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45999.176145138888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45999.176145138888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45999.176145138888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45999.176145138888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45999.176145138888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45999.176145138888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45999.176145138888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45999.176145138888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45999.176145138888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45999.176145138888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45999.176145138888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45999.176145138888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45999.176145138888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45999.176145138888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45999.176145138888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45999.176145138888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45999.176145138888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45999.176145138888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45999.176145138888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45999.176145138888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45999.176145138888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45999.176145138888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45999.176145138888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45999.176145138888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45999.176145138888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45999.176145138888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45999.176145138888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45999.176145138888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45999.176145138888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45999.176145138888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45999.176145138888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45999.176145138888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45999.176145138888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45999.176145138888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45999.176145138888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45999.176145138888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45999.176145138888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45999.176145138888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45999.176145138888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45999.176145138888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45999.176145138888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45999.176145138888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45999.176145138888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45999.176145138888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45999.176145138888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45999.176145138888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45999.176145138888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45999.176145138888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45999.176145138888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45999.176145138888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45999.176145138888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45999.176145138888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45999.176145138888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45999.176145138888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45999.176145138888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45999.176145138888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45999.176145138888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45999.176145138888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45999.176145138888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45999.176145138888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45999.176145138888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45999.176145138888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45999.176145138888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45999.176145138888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45999.176145138888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45999.176145138888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45999.176145138888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45999.176145138888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45999.176145138888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45999.176145138888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45999.176145138888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45999.176145138888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45999.176145138888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45999.176145138888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45999.176145138888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45999.176145138888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45999.176145138888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45999.176145138888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45999.176145138888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45999.176145138888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45999.176145138888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45999.176145138888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45999.176145138888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45999.176145138888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45999.176145138888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45999.176145138888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45999.176145138888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45999.176145138888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45999.176145138888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45999.176145138888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45999.176145138888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45999.176145138888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45999.176145138888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45999.176145138888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45999.176145138888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45999.176145138888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45999.176145138888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45999.176145138888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45999.176145138888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45999.176145138888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45999.176145138888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45999.176145138888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45999.176145138888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45999.176145138888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45999.176145138888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45999.176145138888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45999.176145138888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45999.176145138888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45999.176145138888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45999.176145138888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45999.176145138888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45999.176145138888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45999.176145138888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45999.176145138888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45999.176145138888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45999.176145138888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45999.176145138888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45999.176145138888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45999.176145138888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45999.176145138888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45999.176145138888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45999.176145138888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45999.176145138888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45999.176145138888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45999.176145138888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45999.176145138888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45999.176145138888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45999.176145138888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45999.176145138888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45999.176145138888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45999.176145138888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45999.176145138888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45999.176145138888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45999.176145138888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45999.176145138888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45999.176145138888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45999.176145138888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45999.176145138888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45999.176145138888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45999.176145138888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45999.176145138888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45999.176145138888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45999.176145138888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45999.176145138888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45999.176145138888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45999.176145138888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45999.176145138888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45999.176145138888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45999.176145138888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45999.176145138888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45999.176145138888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45999.176145138888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45999.176145138888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45999.176145138888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45999.176145138888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45999.176145138888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45999.176145138888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45999.176145138888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45999.176145138888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45999.176145138888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45999.176145138888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45999.176145138888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45999.176145138888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45999.176145138888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45999.176145138888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45999.176145138888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45999.176145138888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45999.176145138888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45999.176145138888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45999.176145138888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45999.176145138888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45999.176145138888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45999.176145138888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45999.176145138888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45999.176145138888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45999.176145138888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45999.176145138888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45999.176145138888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45999.176145138888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45999.176145138888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45999.176145138888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45999.176145138888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45999.176145138888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45999.176145138888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45999.176145138888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45999.176145138888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45999.176145138888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45999.176145138888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45999.176145138888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45999.176145138888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45999.176145138888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45999.176145138888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45999.176145138888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45999.176145138888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45999.176145138888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45999.176145138888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45999.176145138888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45999.176145138888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45999.176145138888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45999.176145138888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45999.176145138888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45999.176145138888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45999.176145138888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45999.176145138888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45999.176145138888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45999.176145138888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45999.176145138888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45999.176145138888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45999.176145138888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45999.176145138888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45999.176145138888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45999.176145138888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45999.176145138888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45999.176145138888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45999.176145138888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45999.176145138888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45999.176145138888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45999.176145138888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45999.176145138888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45999.176145138888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45999.176145138888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45999.176145138888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45999.176145138888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45999.176145138888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45999.176145138888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45999.176145138888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45999.176145138888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45999.176145138888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45999.176145138888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45999.176145138888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45999.176145138888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45999.176145138888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45999.176145138888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45999.176145138888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45999.176145138888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45999.176145138888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45999.176145138888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45999.176145138888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45999.176145138888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45999.176145138888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45999.176145138888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45999.176145138888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45999.176145138888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45999.176145138888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45999.176145138888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45999.176145138888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45999.176145138888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45999.176145138888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45999.176145138888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45999.176145138888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45999.176145138888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45999.176145138888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45999.176145138888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45999.176145138888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45999.176145138888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45999.176145138888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45999.176145138888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45999.176145138888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45999.176145138888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45999.176145138888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45999.176145138888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45999.176145138888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45999.176145138888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45999.176145138888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45999.176145138888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45999.176145138888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45999.176145138888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45999.176145138888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45999.176145138888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45999.176145138888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45999.176145138888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45999.176145138888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45999.176145138888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45999.176145138888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45999.176145138888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45999.176145138888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45999.176145138888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45999.176145138888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45999.176145138888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45999.176145138888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45999.176145138888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45999.176145138888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45999.176145138888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45999.176145138888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45999.176145138888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45999.176145138888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45999.176145138888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45999.176145138888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45999.176145138888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45999.176145138888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45999.176145138888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45999.176145138888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45999.176145138888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45999.176145138888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45999.176145138888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45999.176145138888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45999.176145138888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45999.176145138888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45999.176145138888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45999.176145138888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45999.176145138888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45999.176145138888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45999.176145138888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45999.176145138888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45999.176145138888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45999.176145138888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45999.176145138888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45999.176145138888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45999.176145138888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45999.176145138888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45999.176145138888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45999.176145138888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45999.176145138888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45999.176145138888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45999.176145138888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45999.176145138888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45999.176145138888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45999.176145138888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45999.176145138888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45999.176145138888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45999.176145138888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45999.176145138888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45999.176145138888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45999.176145138888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45999.176145138888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45999.176145138888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45999.176145138888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45999.176145138888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45999.176145138888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45999.176145138888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45999.176145138888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45999.176145138888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45999.176145138888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45999.176145138888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45999.176145138888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45999.176145138888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45999.176145138888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45999.176145138888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45999.176145138888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45999.176145138888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45999.176145138888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45999.176145138888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45999.176145138888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45999.176145138888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45999.176145138888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45999.176145138888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45999.176145138888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45999.176145138888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45999.176145138888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45999.176145138888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45999.176145138888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45999.176145138888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45999.176145138888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45999.176145138888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45999.176145138888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45999.176145138888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45999.176145138888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45999.176145138888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45999.176145138888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45999.176145138888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45999.176145138888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45999.176145138888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45999.176145138888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45999.176145138888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45999.176145138888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45999.176145138888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45999.176145138888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45999.176145138888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45999.176145138888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45999.176145138888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45999.176145138888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45999.176145138888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45999.176145138888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45999.176145138888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45999.176145138888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45999.176145138888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45999.176145138888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45999.176145138888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45999.176145138888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45999.176145138888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45999.176145138888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45999.176145138888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45999.176145138888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45999.176145138888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45999.176145138888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45999.176145138888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45999.176145138888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45999.176145138888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45999.176145138888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45999.176145138888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45999.176145138888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45999.176145138888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45999.176145138888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45999.176145138888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45999.176145138888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45999.176145138888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45999.176145138888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45999.176145138888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45999.176145138888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45999.176145138888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45999.176145138888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45999.176145138888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45999.176145138888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45999.176145138888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45999.176145138888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45999.176145138888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45999.176145138888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45999.176145138888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45999.176145138888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45999.176145138888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45999.176145138888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45999.176145138888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45999.176145138888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45999.176145138888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45999.176145138888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45999.176145138888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45999.176145138888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45999.176145138888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45999.176145138888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45999.176145138888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45999.176145138888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45999.176145138888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45999.176145138888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45999.176145138888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45999.176145138888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45999.176145138888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45999.176145138888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45999.176145138888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45999.176145138888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45999.176145138888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45999.176145138888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45999.176145138888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45999.176145138888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45999.176145138888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45999.176145138888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45999.176145138888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45999.176145138888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45999.176145138888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45999.176145138888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45999.176145138888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45999.176145138888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45999.176145138888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45999.176145138888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45999.176145138888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45999.176145138888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45999.176145138888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45999.176145138888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45999.176145138888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45999.176145138888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45999.176145138888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45999.176145138888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45999.176145138888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45999.176145138888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45999.176145138888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45999.176145138888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45999.176145138888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45999.176145138888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45999.176145138888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45999.176145138888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45999.176145138888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45999.176145138888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45999.176145138888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45999.176145138888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45999.176145138888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45999.176145138888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45999.176145138888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45999.176145138888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45999.176145138888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45999.176145138888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45999.176145138888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45999.176145138888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45999.176145138888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45999.176145138888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45999.176145138888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45999.176145138888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45999.176145138888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45999.176145138888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45999.176145138888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45999.176145138888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45999.176145138888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45999.176145138888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45999.176145138888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45999.176145138888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45999.176145138888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45999.176145138888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45999.176145138888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45999.176145138888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45999.176145138888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45999.176145138888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45999.176145138888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45999.176145138888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45999.176145138888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45999.176145138888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45999.176145138888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45999.176145138888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45999.176145138888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45999.176145138888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45999.176145138888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45999.176145138888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45999.176145138888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45999.176145138888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45999.176145138888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45999.176145138888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45999.176145138888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45999.176145138888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45999.176145138888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45999.176145138888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45999.176145138888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45999.176145138888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45999.176145138888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45999.176145138888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45999.176145138888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45999.176145138888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45999.176145138888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45999.176145138888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45999.176145138888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45999.176145138888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45999.176145138888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45999.176145138888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45999.176145138888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45999.176145138888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45999.176145138888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45999.176145138888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45999.176145138888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45999.176145138888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45999.176145138888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45999.176145138888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45999.176145138888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45999.176145138888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45999.176145138888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45999.176145138888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45999.176145138888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45999.176145138888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45999.176145138888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45999.176145138888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45999.176145138888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45999.176145138888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45999.176145138888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45999.176145138888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45999.176145138888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45999.176145138888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45999.176145138888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45999.176145138888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45999.176145138888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45999.176145138888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45999.176145138888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45999.176145138888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45999.176145138888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45999.176145138888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45999.176145138888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45999.176145138888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45999.176145138888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45999.176145138888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45999.176145138888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45999.176145138888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45999.176145138888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45999.176145138888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45999.176145138888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45999.176145138888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45999.176145138888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45999.176145138888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45999.176145138888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45999.176145138888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45999.176145138888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45999.176145138888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45999.176145138888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45999.176145138888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45999.176145138888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45999.176145138888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45999.176145138888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45999.176145138888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45999.176145138888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45999.176145138888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45999.176145138888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45999.176145138888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45999.176145138888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45999.176145138888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45999.176145138888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45999.176145138888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45999.176145138888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45999.176145138888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45999.176145138888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45999.176145138888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45999.176145138888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45999.176145138888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45999.176145138888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45999.176145138888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45999.176145138888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45999.176145138888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45999.176145138888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45999.176145138888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45999.176145138888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45999.176145138888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45999.176145138888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45999.176145138888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45999.176145138888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45999.176145138888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45999.176145138888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45999.176145138888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45999.176145138888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45999.176145138888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45999.176145138888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45999.176145138888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45999.176145138888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45999.176145138888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45999.176145138888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45999.176145138888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45999.176145138888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45999.176145138888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45999.176145138888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45999.176145138888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45999.176145138888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45999.176145138888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45999.176145138888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45999.176145138888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45999.176145138888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45999.176145138888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45999.176145138888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45999.176145138888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45999.176145138888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45999.176145138888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45999.176145138888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45999.176145138888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45999.176145138888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45999.176145138888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45999.176145138888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45999.176145138888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45999.176145138888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45999.176145138888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45999.176145138888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45999.176145138888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45999.176145138888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45999.176145138888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45999.176145138888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45999.176145138888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45999.176145138888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45999.176145138888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45999.176145138888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45999.176145138888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45999.176145138888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45999.176145138888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45999.176145138888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45999.176145138888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45999.176145138888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45999.176145138888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45999.176145138888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45999.176145138888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45999.176145138888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45999.176145138888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45999.176145138888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45999.176145138888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45999.176145138888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45999.176145138888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45999.176145138888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45999.176145138888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45999.176145138888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45999.176145138888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45999.176145138888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45999.176145138888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45999.176145138888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45999.176145138888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45999.176145138888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45999.176145138888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45999.176145138888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45999.176145138888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45999.176145138888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45999.176145138888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45999.176145138888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45999.176145138888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45999.176145138888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45999.176145138888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45999.176145138888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45999.176145138888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45999.176145138888</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39121</v>
      </c>
      <c r="B2" s="37" t="str">
        <f>IFERROR(VLOOKUP(D2,DB!A:K,11,0),"")</f>
        <v>R5</v>
      </c>
      <c r="C2" s="37">
        <v>3</v>
      </c>
      <c r="D2" s="100" t="s">
        <v>36085</v>
      </c>
      <c r="E2" s="37" t="s">
        <v>39106</v>
      </c>
      <c r="F2" s="38">
        <v>45891.832060185188</v>
      </c>
      <c r="G2" s="102">
        <f ca="1">IFERROR(NOW()-F2,"")</f>
        <v>107.34408495370008</v>
      </c>
      <c r="H2" s="38">
        <v>45891.790393518517</v>
      </c>
      <c r="I2" s="37" t="str">
        <f>IFERROR(VLOOKUP(D2,DB!A:F,6,0),"")</f>
        <v>Generator-SG</v>
      </c>
      <c r="J2" s="37" t="str">
        <f>IFERROR(VLOOKUP(D2,DB!A:G,7,0),"")</f>
        <v>Vandalized</v>
      </c>
      <c r="K2" s="37" t="s">
        <v>39122</v>
      </c>
      <c r="L2" s="37" t="str">
        <f>IFERROR(VLOOKUP(D2,DB!A:I,9,0),"")</f>
        <v>Latis</v>
      </c>
      <c r="M2" s="99"/>
    </row>
    <row r="3" spans="1:13" s="39" customFormat="1" ht="30.75">
      <c r="A3" s="37" t="s">
        <v>39123</v>
      </c>
      <c r="B3" s="37" t="str">
        <f>IFERROR(VLOOKUP(D3,DB!A:K,11,0),"")</f>
        <v>R5</v>
      </c>
      <c r="C3" s="37">
        <v>1</v>
      </c>
      <c r="D3" s="37" t="s">
        <v>33407</v>
      </c>
      <c r="E3" s="37" t="s">
        <v>39109</v>
      </c>
      <c r="F3" s="38">
        <v>45926.188877314817</v>
      </c>
      <c r="G3" s="102">
        <f t="shared" ref="G3" ca="1" si="0">IFERROR(NOW()-F3,"")</f>
        <v>72.987267824071751</v>
      </c>
      <c r="H3" s="38">
        <v>45926.158159722225</v>
      </c>
      <c r="I3" s="37" t="str">
        <f>IFERROR(VLOOKUP(D3,DB!A:F,6,0),"")</f>
        <v>SCECO</v>
      </c>
      <c r="J3" s="37" t="str">
        <f>IFERROR(VLOOKUP(D3,DB!A:G,7,0),"")</f>
        <v>Good</v>
      </c>
      <c r="K3" s="37" t="s">
        <v>39124</v>
      </c>
      <c r="L3" s="37" t="str">
        <f>IFERROR(VLOOKUP(D3,DB!A:I,9,0),"")</f>
        <v>Latis</v>
      </c>
      <c r="M3" s="99"/>
    </row>
    <row r="4" spans="1:13" s="39" customFormat="1" ht="45.75" customHeight="1">
      <c r="A4" s="103" t="s">
        <v>39125</v>
      </c>
      <c r="B4" s="103" t="str">
        <f>IFERROR(VLOOKUP(D4,DB!A:K,11,0),"")</f>
        <v>R5</v>
      </c>
      <c r="C4" s="103">
        <v>1</v>
      </c>
      <c r="D4" s="103" t="s">
        <v>34832</v>
      </c>
      <c r="E4" s="103" t="s">
        <v>39109</v>
      </c>
      <c r="F4" s="104">
        <v>45948.661111111112</v>
      </c>
      <c r="G4" s="105">
        <f t="shared" ref="G4" ca="1" si="1">IFERROR(NOW()-F4,"")</f>
        <v>50.515034027775982</v>
      </c>
      <c r="H4" s="104">
        <v>45948.661111111112</v>
      </c>
      <c r="I4" s="103" t="str">
        <f>IFERROR(VLOOKUP(D4,DB!A:F,6,0),"")</f>
        <v>SCECO</v>
      </c>
      <c r="J4" s="103" t="str">
        <f>IFERROR(VLOOKUP(D4,DB!A:G,7,0),"")</f>
        <v>Dead</v>
      </c>
      <c r="K4" s="103" t="s">
        <v>39126</v>
      </c>
      <c r="L4" s="103" t="str">
        <f>IFERROR(VLOOKUP(D4,DB!A:I,9,0),"")</f>
        <v>Latis</v>
      </c>
    </row>
    <row r="5" spans="1:13" s="39" customFormat="1" ht="30.75">
      <c r="A5" s="103" t="s">
        <v>39127</v>
      </c>
      <c r="B5" s="103" t="str">
        <f>IFERROR(VLOOKUP(D5,DB!A:K,11,0),"")</f>
        <v>R5</v>
      </c>
      <c r="C5" s="103">
        <v>1</v>
      </c>
      <c r="D5" s="103" t="s">
        <v>36592</v>
      </c>
      <c r="E5" s="103" t="s">
        <v>39106</v>
      </c>
      <c r="F5" s="104">
        <v>45981.373298611114</v>
      </c>
      <c r="G5" s="105">
        <f ca="1">IFERROR(NOW()-F5,"")</f>
        <v>17.802846527774818</v>
      </c>
      <c r="H5" s="132">
        <v>45981.360798611109</v>
      </c>
      <c r="I5" s="103" t="str">
        <f>IFERROR(VLOOKUP(D5,DB!A:F,6,0),"")</f>
        <v>SCECO</v>
      </c>
      <c r="J5" s="103" t="str">
        <f>IFERROR(VLOOKUP(D5,DB!A:G,7,0),"")</f>
        <v>Dead</v>
      </c>
      <c r="K5" s="103" t="s">
        <v>39128</v>
      </c>
      <c r="L5" s="103" t="str">
        <f>IFERROR(VLOOKUP(D5,DB!A:I,9,0),"")</f>
        <v>Latis</v>
      </c>
    </row>
    <row r="6" spans="1:13">
      <c r="A6" s="37" t="s">
        <v>39129</v>
      </c>
      <c r="B6" s="37" t="str">
        <f>IFERROR(VLOOKUP(D6,DB!A:K,11,0),"")</f>
        <v>R5</v>
      </c>
      <c r="C6" s="37">
        <v>1</v>
      </c>
      <c r="D6" s="37" t="s">
        <v>37850</v>
      </c>
      <c r="E6" s="37" t="s">
        <v>39106</v>
      </c>
      <c r="F6" s="38">
        <v>45997.107488425929</v>
      </c>
      <c r="G6" s="131">
        <f t="shared" ref="G6" ca="1" si="2">IFERROR(NOW()-F6,"")</f>
        <v>2.0686567129596369</v>
      </c>
      <c r="H6" s="38">
        <v>45997.093599537038</v>
      </c>
      <c r="I6" s="37" t="str">
        <f>IFERROR(VLOOKUP(D6,DB!A:F,6,0),"")</f>
        <v>SCECO</v>
      </c>
      <c r="J6" s="37" t="str">
        <f>IFERROR(VLOOKUP(D6,DB!A:G,7,0),"")</f>
        <v>In progress</v>
      </c>
      <c r="K6" s="37" t="s">
        <v>39130</v>
      </c>
      <c r="L6" s="37" t="str">
        <f>IFERROR(VLOOKUP(D6,DB!A:I,9,0),"")</f>
        <v>Latis</v>
      </c>
    </row>
    <row r="7" spans="1:13">
      <c r="A7" s="37" t="s">
        <v>39131</v>
      </c>
      <c r="B7" s="37" t="str">
        <f>IFERROR(VLOOKUP(D7,DB!A:K,11,0),"")</f>
        <v>R5</v>
      </c>
      <c r="C7" s="37">
        <v>1</v>
      </c>
      <c r="D7" s="37" t="s">
        <v>37284</v>
      </c>
      <c r="E7" s="37" t="s">
        <v>39109</v>
      </c>
      <c r="F7" s="38">
        <v>45998.467928240738</v>
      </c>
      <c r="G7" s="131">
        <f ca="1">IFERROR(NOW()-F7,"")</f>
        <v>0.70821689815056743</v>
      </c>
      <c r="H7" s="38">
        <v>45998.451261574075</v>
      </c>
      <c r="I7" s="37" t="str">
        <f>IFERROR(VLOOKUP(D7,DB!A:F,6,0),"")</f>
        <v>SCECO</v>
      </c>
      <c r="J7" s="37" t="str">
        <f>IFERROR(VLOOKUP(D7,DB!A:G,7,0),"")</f>
        <v>Good+Dead</v>
      </c>
      <c r="K7" s="37" t="s">
        <v>39132</v>
      </c>
      <c r="L7" s="37" t="str">
        <f>IFERROR(VLOOKUP(D7,DB!A:I,9,0),"")</f>
        <v>Latis</v>
      </c>
    </row>
    <row r="8" spans="1:13" ht="30.75">
      <c r="A8" s="37" t="s">
        <v>39133</v>
      </c>
      <c r="B8" s="37" t="str">
        <f>IFERROR(VLOOKUP(D8,DB!A:K,11,0),"")</f>
        <v>R5</v>
      </c>
      <c r="C8" s="37">
        <v>1</v>
      </c>
      <c r="D8" s="37" t="s">
        <v>32884</v>
      </c>
      <c r="E8" s="37" t="s">
        <v>39109</v>
      </c>
      <c r="F8" s="38">
        <v>45998.699166666665</v>
      </c>
      <c r="G8" s="131">
        <f ca="1">IFERROR(NOW()-F8,"")</f>
        <v>0.47697847222298151</v>
      </c>
      <c r="H8" s="38">
        <v>45998.687361111108</v>
      </c>
      <c r="I8" s="37" t="str">
        <f>IFERROR(VLOOKUP(D8,DB!A:F,6,0),"")</f>
        <v>SCECO</v>
      </c>
      <c r="J8" s="37" t="str">
        <f>IFERROR(VLOOKUP(D8,DB!A:G,7,0),"")</f>
        <v>Vandalized+Dead</v>
      </c>
      <c r="K8" s="37" t="s">
        <v>39134</v>
      </c>
      <c r="L8" s="37" t="str">
        <f>IFERROR(VLOOKUP(D8,DB!A:I,9,0),"")</f>
        <v>Latis</v>
      </c>
    </row>
    <row r="9" spans="1:13">
      <c r="A9" s="37" t="s">
        <v>39135</v>
      </c>
      <c r="B9" s="37" t="s">
        <v>5445</v>
      </c>
      <c r="C9" s="37">
        <v>4</v>
      </c>
      <c r="D9" s="100" t="s">
        <v>38991</v>
      </c>
      <c r="E9" s="37" t="s">
        <v>39106</v>
      </c>
      <c r="F9" s="38">
        <v>45999.1484837963</v>
      </c>
      <c r="G9" s="131">
        <f ca="1">IFERROR(NOW()-F9,"")</f>
        <v>2.7661342588544358E-2</v>
      </c>
      <c r="H9" s="38">
        <v>45999.123645833337</v>
      </c>
      <c r="I9" s="37" t="str">
        <f>IFERROR(VLOOKUP(D9,DB!A:F,6,0),"")</f>
        <v>Generator-SG</v>
      </c>
      <c r="J9" s="37" t="str">
        <f>IFERROR(VLOOKUP(D9,DB!A:G,7,0),"")</f>
        <v>Vandalized</v>
      </c>
      <c r="K9" s="37" t="s">
        <v>39136</v>
      </c>
      <c r="L9" s="37" t="str">
        <f>IFERROR(VLOOKUP(D9,DB!A:I,9,0),"")</f>
        <v>Latis</v>
      </c>
    </row>
    <row r="10" spans="1:13">
      <c r="A10" s="37" t="s">
        <v>39137</v>
      </c>
      <c r="B10" s="37" t="str">
        <f>IFERROR(VLOOKUP(D10,DB!A:K,11,0),"")</f>
        <v>R5</v>
      </c>
      <c r="C10" s="37">
        <v>1</v>
      </c>
      <c r="D10" s="100" t="s">
        <v>31458</v>
      </c>
      <c r="E10" s="37" t="s">
        <v>39106</v>
      </c>
      <c r="F10" s="38">
        <v>45999.138182870367</v>
      </c>
      <c r="G10" s="131">
        <f ca="1">IFERROR(NOW()-F10,"")</f>
        <v>3.7962268521368969E-2</v>
      </c>
      <c r="H10" s="38">
        <v>45999.130624999998</v>
      </c>
      <c r="I10" s="37" t="str">
        <f>IFERROR(VLOOKUP(D10,DB!A:F,6,0),"")</f>
        <v>SCECO</v>
      </c>
      <c r="J10" s="37" t="str">
        <f>IFERROR(VLOOKUP(D10,DB!A:G,7,0),"")</f>
        <v>Good</v>
      </c>
      <c r="K10" s="37" t="s">
        <v>39136</v>
      </c>
      <c r="L10" s="37" t="str">
        <f>IFERROR(VLOOKUP(D10,DB!A:I,9,0),"")</f>
        <v>Latis</v>
      </c>
    </row>
    <row r="11" spans="1:13">
      <c r="A11" s="37"/>
      <c r="B11" s="37" t="str">
        <f>IFERROR(VLOOKUP(D11,DB!A:K,11,0),"")</f>
        <v/>
      </c>
      <c r="C11" s="37"/>
      <c r="D11" s="100"/>
      <c r="E11" s="37"/>
      <c r="F11" s="38"/>
      <c r="G11" s="131">
        <f ca="1">IFERROR(NOW()-F11,"")</f>
        <v>45999.176145138888</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45999.176145138888</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45999.176145138888</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45999.176145138888</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45999.176145138888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45999.176145138888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45999.176145138888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45999.176145138888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45999.176145138888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45999.176145138888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45999.176145138888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45999.176145138888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45999.176145138888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45999.176145138888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45999.176145138888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45999.176145138888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45999.176145138888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45999.176145138888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45999.176145138888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45999.176145138888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45999.176145138888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45999.176145138888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45999.176145138888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45999.176145138888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45999.176145138888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45999.176145138888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45999.176145138888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45999.176145138888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45999.176145138888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45999.176145138888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45999.176145138888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45999.176145138888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45999.176145138888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45999.176145138888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45999.176145138888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45999.176145138888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45999.176145138888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45999.176145138888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45999.176145138888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45999.176145138888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45999.176145138888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45999.176145138888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45999.176145138888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45999.176145138888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45999.176145138888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45999.176145138888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45999.176145138888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45999.176145138888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45999.176145138888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45999.176145138888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45999.176145138888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45999.176145138888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45999.176145138888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45999.176145138888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45999.176145138888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45999.176145138888</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2</v>
      </c>
      <c r="D2" s="115" t="s">
        <v>37026</v>
      </c>
      <c r="E2" s="138" t="s">
        <v>39106</v>
      </c>
      <c r="F2" s="117">
        <v>45999.134247685186</v>
      </c>
      <c r="G2" s="72">
        <f t="shared" ref="G2:G28" ca="1" si="0">IFERROR(NOW()-F2,"-")</f>
        <v>4.1897453702404164E-2</v>
      </c>
      <c r="H2" s="117">
        <v>45999.128344907411</v>
      </c>
      <c r="I2" s="115" t="str">
        <f>IFERROR(VLOOKUP(D2,DB!A:F,6,0),"")</f>
        <v>SCECO</v>
      </c>
      <c r="J2" s="115" t="str">
        <f>IFERROR(VLOOKUP(D2,DB!A:G,7,0),"")</f>
        <v>Vandalized+No BB Design</v>
      </c>
      <c r="K2" s="118" t="s">
        <v>39139</v>
      </c>
      <c r="L2" s="133" t="str">
        <f>IFERROR(VLOOKUP(D2,DB!A:I,9,0),"")</f>
        <v>Latis</v>
      </c>
    </row>
    <row r="3" spans="1:16382" ht="31.5" customHeight="1">
      <c r="A3" s="114"/>
      <c r="B3" s="115" t="str">
        <f>IFERROR(VLOOKUP(D3,DB!A:K,11,0),"")</f>
        <v/>
      </c>
      <c r="C3" s="116"/>
      <c r="D3" s="115"/>
      <c r="E3" s="138"/>
      <c r="F3" s="117"/>
      <c r="G3" s="72">
        <f t="shared" ca="1" si="0"/>
        <v>45999.176145138888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45999.176145138888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45999.176145138888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45999.176145138888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45999.176145138888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45999.176145138888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45999.176145138888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45999.176145138888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45999.176145138888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45999.176145138888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45999.176145138888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45999.176145138888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45999.176145138888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45999.176145138888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45999.176145138888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45999.176145138888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45999.176145138888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45999.176145138888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45999.176145138888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45999.176145138888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45999.176145138888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45999.176145138888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45999.176145138888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45999.176145138888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45999.176145138888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45999.176145138888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45999.176145138888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45999.176145138888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45999.176145138888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45999.176145138888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45999.176145138888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45999.176145138888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45999.176145138888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45999.176145138888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45999.176145138888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45999.176145138888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45999.176145138888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45999.176145138888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45999.176145138888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45999.176145138888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45999.176145138888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45999.176145138888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45999.176145138888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45999.176145138888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45999.176145138888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45999.176145138888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45999.176145138888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45999.176145138888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45999.176145138888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45999.176145138888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45999.176145138888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45999.176145138888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45999.176145138888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45999.176145138888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45999.176145138888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45999.176145138888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45999.176145138888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45999.176145138888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45999.176145138888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45999.176145138888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45999.176145138888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45999.176145138888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45999.176145138888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45999.176145138888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45999.176145138888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45999.176145138888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45999.176145138888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45999.176145138888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45999.176145138888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45999.176145138888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45999.176145138888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45999.176145138888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45999.176145138888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45999.176145138888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45999.176145138888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45999.176145138888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45999.176145138888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45999.176145138888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45999.176145138888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45999.176145138888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45999.176145138888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45999.176145138888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45999.176145138888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45999.176145138888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45999.176145138888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45999.176145138888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45999.176145138888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45999.176145138888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45999.176145138888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45999.176145138888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45999.176145138888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45999.176145138888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45999.176145138888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45999.176145138888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45999.176145138888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45999.176145138888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45999.176145138888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45999.176145138888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45999.176145138888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45999.176145138888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45999.176145138888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45999.176145138888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45999.176145138888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45999.176145138888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45999.176145138888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45999.176145138888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45999.176145138888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45999.176145138888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45999.176145138888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45999.176145138888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45999.176145138888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45999.176145138888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45999.176145138888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45999.176145138888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45999.176145138888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45999.176145138888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45999.176145138888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45999.176145138888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45999.176145138888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45999.176145138888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45999.176145138888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45999.176145138888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45999.176145138888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45999.176145138888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45999.176145138888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45999.176145138888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45999.176145138888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45999.176145138888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45999.176145138888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45999.176145138888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45999.176145138888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45999.176145138888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45999.176145138888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45999.176145138888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45999.176145138888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45999.176145138888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45999.176145138888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45999.176145138888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45999.176145138888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45999.176145138888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45999.176145138888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45999.176145138888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45999.176145138888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45999.176145138888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45999.176145138888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45999.176145138888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45999.176145138888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45999.176145138888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45999.176145138888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45999.176145138888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45999.176145138888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45999.176145138888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45999.176145138888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45999.176145138888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45999.176145138888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45999.176145138888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45999.176145138888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45999.176145138888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45999.176145138888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45999.176145138888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45999.176145138888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45999.176145138888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45999.176145138888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45999.176145138888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45999.176145138888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45999.176145138888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45999.176145138888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45999.176145138888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45999.176145138888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45999.176145138888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45999.176145138888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45999.176145138888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45999.176145138888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45999.176145138888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45999.176145138888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45999.176145138888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45999.176145138888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45999.176145138888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45999.176145138888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45999.176145138888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45999.176145138888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45999.176145138888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45999.176145138888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45999.176145138888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45999.176145138888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45999.176145138888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45999.176145138888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45999.176145138888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45999.176145138888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45999.176145138888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45999.176145138888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45999.176145138888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45999.176145138888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45999.176145138888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45999.176145138888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45999.176145138888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45999.176145138888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45999.176145138888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45999.176145138888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45999.176145138888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45999.176145138888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45999.176145138888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45999.176145138888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45999.176145138888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45999.176145138888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45999.176145138888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45999.176145138888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45999.176145138888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45999.176145138888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45999.176145138888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45999.176145138888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45999.176145138888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45999.176145138888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45999.176145138888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45999.176145138888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45999.176145138888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45999.176145138888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45999.176145138888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45999.176145138888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45999.176145138888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45999.176145138888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45999.176145138888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45999.176145138888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45999.176145138888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45999.176145138888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45999.176145138888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45999.176145138888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45999.176145138888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45999.176145138888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45999.176145138888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45999.176145138888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45999.176145138888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45999.176145138888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45999.176145138888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45999.176145138888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45999.176145138888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45999.176145138888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45999.176145138888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45999.176145138888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45999.176145138888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45999.176145138888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45999.176145138888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45999.176145138888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45999.176145138888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45999.176145138888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45999.176145138888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45999.176145138888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45999.176145138888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45999.176145138888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45999.176145138888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45999.176145138888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45999.176145138888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45999.176145138888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45999.176145138888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45999.176145138888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45999.176145138888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45999.176145138888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45999.176145138888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45999.176145138888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45999.176145138888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45999.176145138888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45999.176145138888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45999.176145138888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45999.176145138888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45999.176145138888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45999.176145138888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45999.176145138888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45999.176145138888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45999.176145138888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45999.176145138888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45999.176145138888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45999.176145138888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45999.176145138888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45999.176145138888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45999.176145138888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45999.176145138888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45999.176145138888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45999.176145138888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45999.176145138888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45999.176145138888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45999.176145138888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45999.176145138888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45999.176145138888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45999.176145138888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45999.176145138888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45999.176145138888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45999.176145138888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45999.176145138888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45999.176145138888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45999.176145138888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45999.176145138888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45999.176145138888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45999.176145138888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45999.176145138888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45999.176145138888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45999.176145138888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45999.176145138888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45999.176145138888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45999.176145138888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45999.176145138888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45999.176145138888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45999.176145138888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45999.176145138888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45999.176145138888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45999.176145138888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45999.176145138888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45999.176145138888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45999.176145138888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45999.176145138888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45999.176145138888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45999.176145138888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45999.176145138888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45999.176145138888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45999.176145138888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45999.176145138888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45999.176145138888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45999.176145138888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45999.176145138888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45999.176145138888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45999.176145138888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45999.176145138888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45999.176145138888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45999.176145138888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45999.176145138888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45999.176145138888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45999.176145138888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45999.176145138888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45999.176145138888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45999.176145138888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45999.176145138888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45999.176145138888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45999.176145138888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45999.176145138888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45999.176145138888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45999.176145138888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45999.176145138888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45999.176145138888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45999.176145138888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45999.176145138888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45999.176145138888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45999.176145138888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45999.176145138888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45999.176145138888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45999.176145138888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45999.176145138888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45999.176145138888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45999.176145138888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45999.176145138888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45999.176145138888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45999.176145138888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45999.176145138888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45999.176145138888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45999.176145138888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45999.176145138888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45999.176145138888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45999.176145138888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45999.176145138888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45999.176145138888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45999.176145138888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45999.176145138888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45999.176145138888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45999.176145138888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45999.176145138888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45999.176145138888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45999.176145138888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45999.176145138888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45999.176145138888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45999.176145138888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45999.176145138888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45999.176145138888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45999.176145138888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45999.176145138888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45999.176145138888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45999.176145138888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45999.176145138888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45999.176145138888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45999.176145138888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45999.176145138888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45999.176145138888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45999.176145138888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45999.176145138888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45999.176145138888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45999.176145138888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45999.176145138888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45999.176145138888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45999.176145138888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45999.176145138888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45999.176145138888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45999.176145138888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45999.176145138888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45999.176145138888</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45999.176145138888</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39140</v>
      </c>
      <c r="B2" s="87" t="str">
        <f>IFERROR(VLOOKUP(D2,DB!A:K,11,0),"")</f>
        <v>R4</v>
      </c>
      <c r="C2" s="89">
        <v>1</v>
      </c>
      <c r="D2" s="87" t="s">
        <v>35166</v>
      </c>
      <c r="E2" s="90" t="s">
        <v>39106</v>
      </c>
      <c r="F2" s="91">
        <v>45703.480717592596</v>
      </c>
      <c r="G2" s="92">
        <f ca="1">IFERROR(NOW()-F2,"")</f>
        <v>295.69542754629219</v>
      </c>
      <c r="H2" s="91">
        <v>45703.474768518521</v>
      </c>
      <c r="I2" s="91" t="str">
        <f>IFERROR(VLOOKUP(D2,DB!A:F,6,0),"")</f>
        <v>SCECO</v>
      </c>
      <c r="J2" s="91" t="str">
        <f>IFERROR(VLOOKUP(D2,DB!A:G,7,0),"")</f>
        <v>Dead</v>
      </c>
      <c r="K2" s="93" t="s">
        <v>39141</v>
      </c>
      <c r="L2" s="87" t="str">
        <f>IFERROR(VLOOKUP(D2,DB!A:I,9,0),"")</f>
        <v>Latis</v>
      </c>
    </row>
    <row r="3" spans="1:16" ht="15" customHeight="1">
      <c r="A3" s="107" t="s">
        <v>39142</v>
      </c>
      <c r="B3" s="107" t="str">
        <f>IFERROR(VLOOKUP(D3,DB!A:K,11,0),"")</f>
        <v>R4</v>
      </c>
      <c r="C3" s="89">
        <v>2</v>
      </c>
      <c r="D3" s="87" t="s">
        <v>30656</v>
      </c>
      <c r="E3" s="90" t="s">
        <v>39109</v>
      </c>
      <c r="F3" s="91">
        <v>45997.533333333333</v>
      </c>
      <c r="G3" s="92">
        <f t="shared" ref="G3:G37" ca="1" si="0">IFERROR(NOW()-F3,"")</f>
        <v>1.6428118055555387</v>
      </c>
      <c r="H3" s="91">
        <v>45997.522280092591</v>
      </c>
      <c r="I3" s="107" t="str">
        <f>IFERROR(VLOOKUP(D3,DB!A:F,6,0),"")</f>
        <v>Generator-SG</v>
      </c>
      <c r="J3" s="107" t="str">
        <f>IFERROR(VLOOKUP(D3,DB!A:G,7,0),"")</f>
        <v>Good</v>
      </c>
      <c r="K3" s="93" t="s">
        <v>39143</v>
      </c>
      <c r="L3" s="87" t="str">
        <f>IFERROR(VLOOKUP(D3,DB!A:I,9,0),"")</f>
        <v>Latis</v>
      </c>
    </row>
    <row r="4" spans="1:16" ht="19.5" customHeight="1">
      <c r="A4" s="107" t="s">
        <v>39144</v>
      </c>
      <c r="B4" s="107" t="str">
        <f>IFERROR(VLOOKUP(D4,DB!A:K,11,0),"")</f>
        <v>R4</v>
      </c>
      <c r="C4" s="89">
        <v>2</v>
      </c>
      <c r="D4" s="87" t="s">
        <v>32943</v>
      </c>
      <c r="E4" s="90" t="s">
        <v>39106</v>
      </c>
      <c r="F4" s="91">
        <v>45998.79414351852</v>
      </c>
      <c r="G4" s="92">
        <f t="shared" ca="1" si="0"/>
        <v>0.3820016203681007</v>
      </c>
      <c r="H4" s="91">
        <v>45998.664027777777</v>
      </c>
      <c r="I4" s="107" t="str">
        <f>IFERROR(VLOOKUP(D4,DB!A:F,6,0),"")</f>
        <v>SCECO</v>
      </c>
      <c r="J4" s="107" t="str">
        <f>IFERROR(VLOOKUP(D4,DB!A:G,7,0),"")</f>
        <v>Vandalized</v>
      </c>
      <c r="K4" s="93" t="s">
        <v>39145</v>
      </c>
      <c r="L4" s="87" t="str">
        <f>IFERROR(VLOOKUP(D4,DB!A:I,9,0),"")</f>
        <v>Latis</v>
      </c>
    </row>
    <row r="5" spans="1:16" ht="15" customHeight="1">
      <c r="A5" s="107" t="s">
        <v>39146</v>
      </c>
      <c r="B5" s="107" t="str">
        <f>IFERROR(VLOOKUP(D5,DB!A:K,11,0),"")</f>
        <v>R4</v>
      </c>
      <c r="C5" s="89">
        <v>1</v>
      </c>
      <c r="D5" s="87" t="s">
        <v>31302</v>
      </c>
      <c r="E5" s="90" t="s">
        <v>39106</v>
      </c>
      <c r="F5" s="91"/>
      <c r="G5" s="92">
        <f t="shared" ca="1" si="0"/>
        <v>45999.176145138888</v>
      </c>
      <c r="H5" s="91">
        <v>45999.058333333334</v>
      </c>
      <c r="I5" s="107" t="str">
        <f>IFERROR(VLOOKUP(D5,DB!A:F,6,0),"")</f>
        <v>SCECO</v>
      </c>
      <c r="J5" s="107" t="str">
        <f>IFERROR(VLOOKUP(D5,DB!A:G,7,0),"")</f>
        <v>Good</v>
      </c>
      <c r="K5" s="93" t="s">
        <v>39147</v>
      </c>
      <c r="L5" s="87" t="str">
        <f>IFERROR(VLOOKUP(D5,DB!A:I,9,0),"")</f>
        <v>Latis</v>
      </c>
    </row>
    <row r="6" spans="1:16" ht="15" customHeight="1">
      <c r="A6" s="107" t="s">
        <v>39146</v>
      </c>
      <c r="B6" s="107" t="str">
        <f>IFERROR(VLOOKUP(D6,DB!A:K,11,0),"")</f>
        <v>R4</v>
      </c>
      <c r="C6" s="89">
        <v>1</v>
      </c>
      <c r="D6" s="87" t="s">
        <v>32103</v>
      </c>
      <c r="E6" s="90" t="s">
        <v>39106</v>
      </c>
      <c r="F6" s="91"/>
      <c r="G6" s="92">
        <f t="shared" ca="1" si="0"/>
        <v>45999.176145138888</v>
      </c>
      <c r="H6" s="91">
        <v>45999.012499999997</v>
      </c>
      <c r="I6" s="107" t="str">
        <f>IFERROR(VLOOKUP(D6,DB!A:F,6,0),"")</f>
        <v>SCECO</v>
      </c>
      <c r="J6" s="107" t="str">
        <f>IFERROR(VLOOKUP(D6,DB!A:G,7,0),"")</f>
        <v>Dead</v>
      </c>
      <c r="K6" s="93" t="s">
        <v>39148</v>
      </c>
      <c r="L6" s="87" t="str">
        <f>IFERROR(VLOOKUP(D6,DB!A:I,9,0),"")</f>
        <v>Latis</v>
      </c>
    </row>
    <row r="7" spans="1:16" ht="15" customHeight="1">
      <c r="A7" s="107" t="s">
        <v>39146</v>
      </c>
      <c r="B7" s="107" t="str">
        <f>IFERROR(VLOOKUP(D7,DB!A:K,11,0),"")</f>
        <v>R4</v>
      </c>
      <c r="C7" s="89">
        <v>2</v>
      </c>
      <c r="D7" s="87" t="s">
        <v>33867</v>
      </c>
      <c r="E7" s="90" t="s">
        <v>39106</v>
      </c>
      <c r="F7" s="91"/>
      <c r="G7" s="92">
        <f t="shared" ca="1" si="0"/>
        <v>45999.176145138888</v>
      </c>
      <c r="H7" s="91">
        <v>45998.995833333334</v>
      </c>
      <c r="I7" s="107" t="str">
        <f>IFERROR(VLOOKUP(D7,DB!A:F,6,0),"")</f>
        <v>SCECO</v>
      </c>
      <c r="J7" s="107" t="str">
        <f>IFERROR(VLOOKUP(D7,DB!A:G,7,0),"")</f>
        <v>Dead</v>
      </c>
      <c r="K7" s="93" t="s">
        <v>39149</v>
      </c>
      <c r="L7" s="87" t="str">
        <f>IFERROR(VLOOKUP(D7,DB!A:I,9,0),"")</f>
        <v>Latis</v>
      </c>
    </row>
    <row r="8" spans="1:16" ht="15" customHeight="1">
      <c r="A8" s="107" t="s">
        <v>39146</v>
      </c>
      <c r="B8" s="107" t="str">
        <f>IFERROR(VLOOKUP(D8,DB!A:K,11,0),"")</f>
        <v>R4</v>
      </c>
      <c r="C8" s="89">
        <v>4</v>
      </c>
      <c r="D8" s="87" t="s">
        <v>34157</v>
      </c>
      <c r="E8" s="90" t="s">
        <v>39106</v>
      </c>
      <c r="F8" s="91"/>
      <c r="G8" s="92">
        <f t="shared" ca="1" si="0"/>
        <v>45999.176145138888</v>
      </c>
      <c r="H8" s="91">
        <v>45998.995138888888</v>
      </c>
      <c r="I8" s="107" t="str">
        <f>IFERROR(VLOOKUP(D8,DB!A:F,6,0),"")</f>
        <v>SCECO</v>
      </c>
      <c r="J8" s="107" t="str">
        <f>IFERROR(VLOOKUP(D8,DB!A:G,7,0),"")</f>
        <v>Vandalized</v>
      </c>
      <c r="K8" s="93" t="s">
        <v>39147</v>
      </c>
      <c r="L8" s="87" t="str">
        <f>IFERROR(VLOOKUP(D8,DB!A:I,9,0),"")</f>
        <v>Latis</v>
      </c>
    </row>
    <row r="9" spans="1:16" ht="30.75">
      <c r="A9" s="107" t="s">
        <v>39146</v>
      </c>
      <c r="B9" s="107" t="str">
        <f>IFERROR(VLOOKUP(D9,DB!A:K,11,0),"")</f>
        <v>R4</v>
      </c>
      <c r="C9" s="89">
        <v>3</v>
      </c>
      <c r="D9" s="87" t="s">
        <v>36247</v>
      </c>
      <c r="E9" s="90" t="s">
        <v>39106</v>
      </c>
      <c r="F9" s="91"/>
      <c r="G9" s="92">
        <f t="shared" ca="1" si="0"/>
        <v>45999.176145138888</v>
      </c>
      <c r="H9" s="91">
        <v>45999.038888888892</v>
      </c>
      <c r="I9" s="107" t="str">
        <f>IFERROR(VLOOKUP(D9,DB!A:F,6,0),"")</f>
        <v>SCECO</v>
      </c>
      <c r="J9" s="107" t="str">
        <f>IFERROR(VLOOKUP(D9,DB!A:G,7,0),"")</f>
        <v>Dead</v>
      </c>
      <c r="K9" s="93" t="s">
        <v>39150</v>
      </c>
      <c r="L9" s="87" t="str">
        <f>IFERROR(VLOOKUP(D9,DB!A:I,9,0),"")</f>
        <v>Latis</v>
      </c>
    </row>
    <row r="10" spans="1:16" ht="15" customHeight="1">
      <c r="A10" s="107"/>
      <c r="B10" s="107" t="str">
        <f>IFERROR(VLOOKUP(D10,DB!A:K,11,0),"")</f>
        <v/>
      </c>
      <c r="C10" s="89"/>
      <c r="D10" s="87"/>
      <c r="E10" s="90"/>
      <c r="F10" s="91"/>
      <c r="G10" s="92">
        <f t="shared" ca="1" si="0"/>
        <v>45999.176145138888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45999.176145138888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45999.176145138888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45999.176145138888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45999.176145138888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45999.176145138888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45999.176145138888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45999.176145138888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45999.176145138888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45999.176145138888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45999.176145138888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45999.176145138888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45999.176145138888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45999.176145138888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45999.176145138888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45999.176145138888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45999.176145138888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45999.176145138888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45999.176145138888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45999.176145138888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45999.176145138888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45999.176145138888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45999.176145138888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45999.176145138888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45999.176145138888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45999.176145138888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45999.176145138888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45999.176145138888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45999.176145138888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45999.176145138888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45999.176145138888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45999.176145138888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45999.176145138888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45999.176145138888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45999.176145138888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45999.176145138888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45999.176145138888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45999.176145138888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45999.176145138888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45999.176145138888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45999.176145138888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45999.176145138888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45999.176145138888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45999.176145138888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45999.176145138888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45999.176145138888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45999.176145138888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45999.176145138888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45999.176145138888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45999.176145138888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45999.176145138888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45999.176145138888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45999.176145138888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45999.176145138888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45999.176145138888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45999.176145138888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45999.176145138888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45999.176145138888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45999.176145138888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45999.176145138888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45999.176145138888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45999.176145138888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45999.176145138888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45999.176145138888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45999.176145138888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45999.176145138888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45999.176145138888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45999.176145138888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45999.176145138888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45999.176145138888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45999.176145138888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45999.176145138888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45999.176145138888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45999.176145138888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45999.176145138888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45999.176145138888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45999.176145138888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45999.176145138888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45999.176145138888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45999.176145138888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45999.176145138888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45999.176145138888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45999.176145138888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45999.176145138888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45999.176145138888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45999.176145138888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45999.176145138888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45999.176145138888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45999.176145138888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45999.176145138888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45999.176145138888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45999.176145138888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45999.176145138888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45999.176145138888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45999.176145138888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45999.176145138888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45999.176145138888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45999.176145138888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45999.176145138888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45999.176145138888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45999.176145138888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45999.176145138888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45999.176145138888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45999.176145138888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45999.176145138888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45999.176145138888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45999.176145138888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45999.176145138888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45999.176145138888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45999.176145138888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45999.176145138888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45999.176145138888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45999.176145138888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45999.176145138888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45999.176145138888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45999.176145138888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45999.176145138888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45999.176145138888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45999.176145138888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45999.176145138888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45999.176145138888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45999.176145138888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45999.176145138888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45999.176145138888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45999.176145138888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45999.176145138888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45999.176145138888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45999.176145138888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45999.176145138888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45999.176145138888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45999.176145138888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45999.176145138888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45999.176145138888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45999.176145138888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45999.176145138888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45999.176145138888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45999.176145138888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45999.176145138888</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